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795" windowHeight="12525" activeTab="0"/>
  </bookViews>
  <sheets>
    <sheet name="Aufgabe 1" sheetId="1" r:id="rId1"/>
    <sheet name="Gutschein 1" sheetId="2" r:id="rId2"/>
  </sheets>
  <definedNames/>
  <calcPr fullCalcOnLoad="1"/>
</workbook>
</file>

<file path=xl/sharedStrings.xml><?xml version="1.0" encoding="utf-8"?>
<sst xmlns="http://schemas.openxmlformats.org/spreadsheetml/2006/main" count="126" uniqueCount="58">
  <si>
    <t>Bereich</t>
  </si>
  <si>
    <t>Startzahl</t>
  </si>
  <si>
    <t>vom datum abhängig</t>
  </si>
  <si>
    <t>a der parabel</t>
  </si>
  <si>
    <t>Zählt die anzahl der xi</t>
  </si>
  <si>
    <t>xi</t>
  </si>
  <si>
    <t>Vorname:</t>
  </si>
  <si>
    <t>Nachname:</t>
  </si>
  <si>
    <t>verändert die startzahl</t>
  </si>
  <si>
    <t>a1</t>
  </si>
  <si>
    <t>a2</t>
  </si>
  <si>
    <t>a3</t>
  </si>
  <si>
    <t>a4</t>
  </si>
  <si>
    <t>a5</t>
  </si>
  <si>
    <t>a6</t>
  </si>
  <si>
    <t>a7</t>
  </si>
  <si>
    <t>a8</t>
  </si>
  <si>
    <t>a9</t>
  </si>
  <si>
    <t>a10</t>
  </si>
  <si>
    <t>serie 1</t>
  </si>
  <si>
    <t>serie 2</t>
  </si>
  <si>
    <t>serie 3</t>
  </si>
  <si>
    <t>=</t>
  </si>
  <si>
    <t xml:space="preserve">Gymnasium Walldorf </t>
  </si>
  <si>
    <t>© Otto Fell</t>
  </si>
  <si>
    <t>+</t>
  </si>
  <si>
    <t>-</t>
  </si>
  <si>
    <t>Die Werte für die roten Felder müssen zuerst berechnet werden.</t>
  </si>
  <si>
    <t>Ist der eingetragene Wert richtig.</t>
  </si>
  <si>
    <t>Wechseln die roten Felder ihre Farbe auf grün</t>
  </si>
  <si>
    <t>Trage die Lösungen auf 2 Dezimalen gerundet in die roten Felder ein.</t>
  </si>
  <si>
    <t>Rudi</t>
  </si>
  <si>
    <t>Die blauen Felder müssen ausgefüllt werden.</t>
  </si>
  <si>
    <t>Die Werte in den gelben Feldern werden dir vorgegeben.</t>
  </si>
  <si>
    <t>Zufallszahl:</t>
  </si>
  <si>
    <t>Vereinfache folgende Terme</t>
  </si>
  <si>
    <t>Beispiel:</t>
  </si>
  <si>
    <r>
      <t xml:space="preserve">Die Felder unter dem </t>
    </r>
    <r>
      <rPr>
        <sz val="10"/>
        <color indexed="12"/>
        <rFont val="Arial"/>
        <family val="2"/>
      </rPr>
      <t>blauen Wurzelzeichen</t>
    </r>
    <r>
      <rPr>
        <sz val="10"/>
        <rFont val="Arial"/>
        <family val="0"/>
      </rPr>
      <t xml:space="preserve"> werden erst dann grün, wenn beide Werte richtig sind.</t>
    </r>
  </si>
  <si>
    <t>Nenner</t>
  </si>
  <si>
    <t>Potenz</t>
  </si>
  <si>
    <t>Primzahlen</t>
  </si>
  <si>
    <t>Multipliziert das Max der Potenzen mit der Primzahl</t>
  </si>
  <si>
    <t>Zählt die Potenz der einzelnen Primzahlen der ersten wurzel</t>
  </si>
  <si>
    <t>Produkt der Primzahlen mit gradem Exponenten</t>
  </si>
  <si>
    <t>Zählt die Potenz der einzelnen Primzahlen im Nenner 2(nicht gebraucht</t>
  </si>
  <si>
    <t>Wurzel 1</t>
  </si>
  <si>
    <t>Primfaktoren Wurzel 1</t>
  </si>
  <si>
    <t>2. Nenner =(nicht gebraucht</t>
  </si>
  <si>
    <t>Hauptnenner=(nicht gebraucht</t>
  </si>
  <si>
    <t>Ziehe zunächst die Wurzel oder teilweise die Wurzel und vereinfache dann den Term weiter.</t>
  </si>
  <si>
    <t>Primfaktoren Wurzel 2</t>
  </si>
  <si>
    <t>Produkt der Primzahlen mit gradem Exponenten wurzel 1</t>
  </si>
  <si>
    <t>Produkt der Primzahlen mit gradem Exponenten wurzel 2</t>
  </si>
  <si>
    <t xml:space="preserve">Zählt die Potenz der einzelnen Primzahlen im Nenner </t>
  </si>
  <si>
    <t>ggT</t>
  </si>
  <si>
    <t>Kürze zunächst vollständig und ziehe dann die Wurzel oder teilweise die Wurzel.</t>
  </si>
  <si>
    <t>Aufgabe 1</t>
  </si>
  <si>
    <t>Trumpel</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</si>
</sst>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0.0000"/>
    <numFmt numFmtId="166" formatCode="0.0"/>
    <numFmt numFmtId="167" formatCode="0.000"/>
    <numFmt numFmtId="168" formatCode="d/m/yy\ h:mm;@"/>
    <numFmt numFmtId="169" formatCode="d/m/yyyy;@"/>
    <numFmt numFmtId="170" formatCode="[$-407]d/\ mmmm\ yyyy;@"/>
    <numFmt numFmtId="171" formatCode="dd/mm/yy;@"/>
    <numFmt numFmtId="172" formatCode="hh:mm:ss"/>
  </numFmts>
  <fonts count="36">
    <font>
      <sz val="10"/>
      <name val="Arial"/>
      <family val="0"/>
    </font>
    <font>
      <sz val="8"/>
      <name val="Arial"/>
      <family val="0"/>
    </font>
    <font>
      <sz val="12"/>
      <color indexed="17"/>
      <name val="Arial"/>
      <family val="0"/>
    </font>
    <font>
      <sz val="12"/>
      <name val="Arial"/>
      <family val="0"/>
    </font>
    <font>
      <sz val="12"/>
      <color indexed="21"/>
      <name val="Arial"/>
      <family val="0"/>
    </font>
    <font>
      <sz val="12"/>
      <color indexed="60"/>
      <name val="Arial"/>
      <family val="0"/>
    </font>
    <font>
      <u val="single"/>
      <sz val="10"/>
      <color indexed="36"/>
      <name val="Arial"/>
      <family val="0"/>
    </font>
    <font>
      <u val="single"/>
      <sz val="10"/>
      <color indexed="12"/>
      <name val="Arial"/>
      <family val="0"/>
    </font>
    <font>
      <sz val="10"/>
      <color indexed="9"/>
      <name val="Arial"/>
      <family val="0"/>
    </font>
    <font>
      <sz val="16"/>
      <name val="Arial"/>
      <family val="2"/>
    </font>
    <font>
      <sz val="10"/>
      <color indexed="48"/>
      <name val="Arial"/>
      <family val="0"/>
    </font>
    <font>
      <sz val="10"/>
      <color indexed="10"/>
      <name val="Arial"/>
      <family val="0"/>
    </font>
    <font>
      <sz val="14"/>
      <name val="Arial"/>
      <family val="0"/>
    </font>
    <font>
      <b/>
      <sz val="12"/>
      <name val="Arial"/>
      <family val="2"/>
    </font>
    <font>
      <sz val="20"/>
      <color indexed="52"/>
      <name val="Arial"/>
      <family val="0"/>
    </font>
    <font>
      <sz val="12"/>
      <color indexed="10"/>
      <name val="Arial"/>
      <family val="0"/>
    </font>
    <font>
      <sz val="18"/>
      <name val="Arial"/>
      <family val="2"/>
    </font>
    <font>
      <b/>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2"/>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s>
  <borders count="1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20" borderId="1" applyNumberFormat="0" applyAlignment="0" applyProtection="0"/>
    <xf numFmtId="0" fontId="21" fillId="20" borderId="2" applyNumberFormat="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7"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7" fillId="0" borderId="0" applyNumberFormat="0" applyFill="0" applyBorder="0" applyAlignment="0" applyProtection="0"/>
    <xf numFmtId="0" fontId="26"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3" borderId="9" applyNumberFormat="0" applyAlignment="0" applyProtection="0"/>
  </cellStyleXfs>
  <cellXfs count="75">
    <xf numFmtId="0" fontId="0" fillId="0" borderId="0" xfId="0" applyAlignment="1">
      <alignment/>
    </xf>
    <xf numFmtId="0" fontId="0" fillId="24" borderId="0" xfId="0" applyFill="1" applyAlignment="1">
      <alignment/>
    </xf>
    <xf numFmtId="0" fontId="2" fillId="24" borderId="0" xfId="0" applyFont="1" applyFill="1" applyAlignment="1">
      <alignment/>
    </xf>
    <xf numFmtId="0" fontId="3" fillId="24" borderId="0" xfId="0" applyFont="1" applyFill="1" applyAlignment="1">
      <alignment/>
    </xf>
    <xf numFmtId="0" fontId="2" fillId="24" borderId="0" xfId="0" applyFont="1" applyFill="1" applyAlignment="1">
      <alignment horizontal="right"/>
    </xf>
    <xf numFmtId="0" fontId="2" fillId="24" borderId="0" xfId="0" applyFont="1" applyFill="1" applyAlignment="1">
      <alignment horizontal="center" shrinkToFit="1"/>
    </xf>
    <xf numFmtId="0" fontId="4" fillId="24" borderId="0" xfId="0" applyFont="1" applyFill="1" applyAlignment="1">
      <alignment horizontal="right"/>
    </xf>
    <xf numFmtId="0" fontId="4" fillId="24" borderId="0" xfId="0" applyFont="1" applyFill="1" applyAlignment="1">
      <alignment horizontal="left"/>
    </xf>
    <xf numFmtId="0" fontId="5" fillId="24" borderId="0" xfId="0" applyFont="1" applyFill="1" applyAlignment="1">
      <alignment/>
    </xf>
    <xf numFmtId="0" fontId="0" fillId="24" borderId="0" xfId="0" applyFont="1" applyFill="1" applyAlignment="1">
      <alignment/>
    </xf>
    <xf numFmtId="0" fontId="0" fillId="24" borderId="0" xfId="0" applyFill="1" applyAlignment="1">
      <alignment horizontal="center"/>
    </xf>
    <xf numFmtId="0" fontId="9" fillId="24" borderId="0" xfId="0" applyFont="1" applyFill="1" applyAlignment="1">
      <alignment/>
    </xf>
    <xf numFmtId="0" fontId="0" fillId="24" borderId="0" xfId="0" applyFont="1" applyFill="1" applyAlignment="1">
      <alignment horizontal="center"/>
    </xf>
    <xf numFmtId="0" fontId="10" fillId="24" borderId="0" xfId="0" applyFont="1" applyFill="1" applyAlignment="1" applyProtection="1">
      <alignment horizontal="center"/>
      <protection locked="0"/>
    </xf>
    <xf numFmtId="0" fontId="0" fillId="17" borderId="0" xfId="0" applyFont="1" applyFill="1" applyAlignment="1">
      <alignment/>
    </xf>
    <xf numFmtId="0" fontId="3" fillId="24" borderId="0" xfId="0" applyFont="1" applyFill="1" applyAlignment="1">
      <alignment horizontal="left"/>
    </xf>
    <xf numFmtId="0" fontId="11" fillId="24" borderId="0" xfId="0" applyFont="1" applyFill="1" applyAlignment="1">
      <alignment/>
    </xf>
    <xf numFmtId="0" fontId="7" fillId="24" borderId="0" xfId="48" applyFont="1" applyFill="1" applyAlignment="1" applyProtection="1">
      <alignment/>
      <protection/>
    </xf>
    <xf numFmtId="0" fontId="14" fillId="24" borderId="0" xfId="0" applyFont="1" applyFill="1" applyAlignment="1">
      <alignment horizontal="center"/>
    </xf>
    <xf numFmtId="0" fontId="3" fillId="24" borderId="0" xfId="0" applyFont="1" applyFill="1" applyAlignment="1">
      <alignment horizontal="center"/>
    </xf>
    <xf numFmtId="0" fontId="12" fillId="24" borderId="0" xfId="0" applyFont="1" applyFill="1" applyAlignment="1">
      <alignment/>
    </xf>
    <xf numFmtId="0" fontId="15" fillId="24" borderId="0" xfId="0" applyFont="1" applyFill="1" applyAlignment="1">
      <alignment horizontal="center" shrinkToFit="1"/>
    </xf>
    <xf numFmtId="0" fontId="0" fillId="25" borderId="0" xfId="0" applyFont="1" applyFill="1" applyAlignment="1">
      <alignment/>
    </xf>
    <xf numFmtId="0" fontId="0" fillId="24" borderId="0" xfId="0" applyFont="1" applyFill="1" applyAlignment="1">
      <alignment/>
    </xf>
    <xf numFmtId="0" fontId="0" fillId="25" borderId="0" xfId="0" applyFill="1" applyAlignment="1">
      <alignment/>
    </xf>
    <xf numFmtId="0" fontId="0" fillId="17" borderId="0" xfId="0" applyFill="1" applyAlignment="1">
      <alignment/>
    </xf>
    <xf numFmtId="0" fontId="0" fillId="10" borderId="0" xfId="0" applyFont="1" applyFill="1" applyAlignment="1">
      <alignment/>
    </xf>
    <xf numFmtId="0" fontId="0" fillId="10" borderId="0" xfId="0" applyFill="1" applyAlignment="1">
      <alignment/>
    </xf>
    <xf numFmtId="0" fontId="0" fillId="26" borderId="0" xfId="0" applyFont="1" applyFill="1" applyAlignment="1">
      <alignment/>
    </xf>
    <xf numFmtId="0" fontId="0" fillId="26" borderId="0" xfId="0" applyFill="1" applyAlignment="1">
      <alignment/>
    </xf>
    <xf numFmtId="0" fontId="17" fillId="24" borderId="0" xfId="0" applyFont="1" applyFill="1" applyAlignment="1">
      <alignment/>
    </xf>
    <xf numFmtId="0" fontId="0" fillId="24" borderId="0" xfId="0" applyFill="1" applyAlignment="1" applyProtection="1">
      <alignment/>
      <protection locked="0"/>
    </xf>
    <xf numFmtId="0" fontId="0" fillId="0" borderId="0" xfId="0" applyAlignment="1" applyProtection="1">
      <alignment/>
      <protection/>
    </xf>
    <xf numFmtId="0" fontId="13" fillId="26" borderId="10" xfId="0" applyFont="1" applyFill="1" applyBorder="1" applyAlignment="1" applyProtection="1">
      <alignment horizontal="center" vertical="center" shrinkToFit="1"/>
      <protection locked="0"/>
    </xf>
    <xf numFmtId="0" fontId="13" fillId="26" borderId="10" xfId="0" applyFont="1" applyFill="1" applyBorder="1" applyAlignment="1" applyProtection="1">
      <alignment horizontal="center" shrinkToFit="1"/>
      <protection locked="0"/>
    </xf>
    <xf numFmtId="1" fontId="13" fillId="26" borderId="10" xfId="0" applyNumberFormat="1" applyFont="1" applyFill="1" applyBorder="1" applyAlignment="1" applyProtection="1">
      <alignment horizontal="center" shrinkToFit="1"/>
      <protection locked="0"/>
    </xf>
    <xf numFmtId="0" fontId="8" fillId="0" borderId="0" xfId="0" applyFont="1" applyAlignment="1">
      <alignment/>
    </xf>
    <xf numFmtId="0" fontId="8" fillId="0" borderId="0" xfId="0" applyFont="1" applyFill="1" applyAlignment="1">
      <alignment horizontal="center"/>
    </xf>
    <xf numFmtId="165" fontId="8" fillId="0" borderId="0" xfId="0" applyNumberFormat="1" applyFont="1" applyFill="1" applyAlignment="1">
      <alignment horizontal="center"/>
    </xf>
    <xf numFmtId="0" fontId="8" fillId="0" borderId="0" xfId="0" applyFont="1" applyFill="1" applyAlignment="1">
      <alignment/>
    </xf>
    <xf numFmtId="0" fontId="0" fillId="0" borderId="0" xfId="0" applyFill="1" applyAlignment="1">
      <alignment/>
    </xf>
    <xf numFmtId="0" fontId="3" fillId="24" borderId="0" xfId="0" applyFont="1" applyFill="1" applyAlignment="1">
      <alignment horizontal="right"/>
    </xf>
    <xf numFmtId="0" fontId="11" fillId="24" borderId="0" xfId="0" applyFont="1" applyFill="1" applyAlignment="1">
      <alignment horizontal="center"/>
    </xf>
    <xf numFmtId="0" fontId="3" fillId="24" borderId="0" xfId="0" applyFont="1" applyFill="1" applyAlignment="1">
      <alignment/>
    </xf>
    <xf numFmtId="0" fontId="0" fillId="25" borderId="0" xfId="0" applyFill="1" applyAlignment="1">
      <alignment horizontal="center"/>
    </xf>
    <xf numFmtId="0" fontId="12" fillId="24" borderId="0" xfId="0" applyFont="1" applyFill="1" applyAlignment="1" quotePrefix="1">
      <alignment horizontal="center"/>
    </xf>
    <xf numFmtId="0" fontId="0" fillId="0" borderId="0" xfId="0" applyAlignment="1" applyProtection="1">
      <alignment horizontal="center" shrinkToFit="1"/>
      <protection locked="0"/>
    </xf>
    <xf numFmtId="0" fontId="11" fillId="0" borderId="0" xfId="0" applyFont="1" applyAlignment="1">
      <alignment/>
    </xf>
    <xf numFmtId="0" fontId="7" fillId="0" borderId="0" xfId="48" applyAlignment="1" applyProtection="1">
      <alignment/>
      <protection locked="0"/>
    </xf>
    <xf numFmtId="0" fontId="3" fillId="24" borderId="0" xfId="0" applyFont="1" applyFill="1" applyAlignment="1">
      <alignment/>
    </xf>
    <xf numFmtId="0" fontId="3" fillId="24" borderId="0" xfId="0" applyFont="1" applyFill="1" applyAlignment="1">
      <alignment/>
    </xf>
    <xf numFmtId="0" fontId="3" fillId="24" borderId="0" xfId="0" applyFont="1" applyFill="1" applyAlignment="1">
      <alignment shrinkToFit="1"/>
    </xf>
    <xf numFmtId="0" fontId="15" fillId="24" borderId="0" xfId="0" applyFont="1" applyFill="1" applyAlignment="1">
      <alignment shrinkToFit="1"/>
    </xf>
    <xf numFmtId="0" fontId="11" fillId="24" borderId="0" xfId="0" applyFont="1" applyFill="1" applyAlignment="1">
      <alignment/>
    </xf>
    <xf numFmtId="0" fontId="15" fillId="24" borderId="0" xfId="0" applyFont="1" applyFill="1" applyAlignment="1">
      <alignment/>
    </xf>
    <xf numFmtId="0" fontId="0" fillId="24" borderId="0" xfId="0" applyFill="1" applyAlignment="1">
      <alignment/>
    </xf>
    <xf numFmtId="0" fontId="3" fillId="24" borderId="0" xfId="0" applyFont="1" applyFill="1" applyAlignment="1">
      <alignment shrinkToFit="1"/>
    </xf>
    <xf numFmtId="0" fontId="3" fillId="24" borderId="0" xfId="0" applyFont="1" applyFill="1" applyAlignment="1">
      <alignment horizontal="center" shrinkToFit="1"/>
    </xf>
    <xf numFmtId="0" fontId="3" fillId="24" borderId="0" xfId="0" applyFont="1" applyFill="1" applyAlignment="1">
      <alignment horizontal="center" shrinkToFit="1"/>
    </xf>
    <xf numFmtId="0" fontId="0" fillId="24" borderId="0" xfId="0" applyFont="1" applyFill="1" applyAlignment="1">
      <alignment/>
    </xf>
    <xf numFmtId="0" fontId="0" fillId="17" borderId="0" xfId="0" applyFont="1" applyFill="1" applyAlignment="1">
      <alignment/>
    </xf>
    <xf numFmtId="0" fontId="11" fillId="17" borderId="0" xfId="0" applyFont="1" applyFill="1" applyAlignment="1">
      <alignment/>
    </xf>
    <xf numFmtId="0" fontId="11" fillId="10" borderId="0" xfId="0" applyFont="1" applyFill="1" applyAlignment="1">
      <alignment horizontal="center"/>
    </xf>
    <xf numFmtId="0" fontId="9" fillId="24" borderId="0" xfId="0" applyFont="1" applyFill="1" applyAlignment="1" quotePrefix="1">
      <alignment horizontal="center" vertical="center"/>
    </xf>
    <xf numFmtId="0" fontId="3" fillId="24" borderId="0" xfId="0" applyFont="1" applyFill="1" applyAlignment="1">
      <alignment horizontal="center" shrinkToFit="1"/>
    </xf>
    <xf numFmtId="0" fontId="14" fillId="24" borderId="0" xfId="0" applyFont="1" applyFill="1" applyAlignment="1">
      <alignment horizontal="center"/>
    </xf>
    <xf numFmtId="0" fontId="3" fillId="24" borderId="0" xfId="0" applyFont="1" applyFill="1" applyAlignment="1">
      <alignment horizontal="center"/>
    </xf>
    <xf numFmtId="0" fontId="0" fillId="24" borderId="0" xfId="0" applyFill="1" applyAlignment="1">
      <alignment horizontal="center"/>
    </xf>
    <xf numFmtId="0" fontId="16" fillId="0" borderId="0" xfId="0" applyFont="1" applyAlignment="1">
      <alignment horizontal="center" vertical="center"/>
    </xf>
    <xf numFmtId="14" fontId="3" fillId="24" borderId="0" xfId="0" applyNumberFormat="1" applyFont="1" applyFill="1" applyAlignment="1">
      <alignment horizontal="center" shrinkToFit="1"/>
    </xf>
    <xf numFmtId="14" fontId="8" fillId="0" borderId="0" xfId="0" applyNumberFormat="1" applyFont="1" applyAlignment="1">
      <alignment/>
    </xf>
    <xf numFmtId="2" fontId="8" fillId="0" borderId="0" xfId="0" applyNumberFormat="1" applyFont="1" applyAlignment="1">
      <alignment horizontal="center"/>
    </xf>
    <xf numFmtId="0" fontId="8" fillId="0" borderId="0" xfId="0" applyFont="1" applyAlignment="1">
      <alignment horizontal="center"/>
    </xf>
    <xf numFmtId="165" fontId="8" fillId="0" borderId="0" xfId="0" applyNumberFormat="1" applyFont="1" applyAlignment="1">
      <alignment horizontal="center"/>
    </xf>
    <xf numFmtId="165" fontId="8" fillId="0" borderId="0" xfId="0" applyNumberFormat="1"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4">
    <dxf>
      <font>
        <strike/>
        <color indexed="9"/>
      </font>
    </dxf>
    <dxf>
      <font>
        <strike val="0"/>
        <color indexed="10"/>
      </font>
    </dxf>
    <dxf>
      <font>
        <strike val="0"/>
        <color indexed="9"/>
      </font>
    </dxf>
    <dxf>
      <font>
        <strike val="0"/>
        <color indexed="58"/>
      </font>
    </dxf>
    <dxf>
      <font>
        <strike/>
        <color indexed="9"/>
      </font>
    </dxf>
    <dxf>
      <font>
        <strike val="0"/>
        <color indexed="10"/>
      </font>
    </dxf>
    <dxf>
      <font>
        <strike/>
        <color indexed="9"/>
      </font>
    </dxf>
    <dxf>
      <font>
        <strike val="0"/>
        <color indexed="10"/>
      </font>
    </dxf>
    <dxf>
      <fill>
        <patternFill>
          <bgColor indexed="10"/>
        </patternFill>
      </fill>
    </dxf>
    <dxf>
      <fill>
        <patternFill>
          <bgColor indexed="11"/>
        </patternFill>
      </fill>
    </dxf>
    <dxf>
      <fill>
        <patternFill>
          <bgColor indexed="10"/>
        </patternFill>
      </fill>
    </dxf>
    <dxf>
      <fill>
        <patternFill>
          <bgColor indexed="11"/>
        </patternFill>
      </fill>
    </dxf>
    <dxf>
      <font>
        <strike val="0"/>
        <color indexed="9"/>
      </font>
    </dxf>
    <dxf>
      <font>
        <strike val="0"/>
        <color indexed="58"/>
      </font>
    </dxf>
    <dxf>
      <font>
        <strike/>
        <color indexed="9"/>
      </font>
    </dxf>
    <dxf>
      <font>
        <strike val="0"/>
        <color indexed="10"/>
      </font>
    </dxf>
    <dxf>
      <fill>
        <patternFill>
          <bgColor indexed="10"/>
        </patternFill>
      </fill>
    </dxf>
    <dxf>
      <fill>
        <patternFill>
          <bgColor indexed="11"/>
        </patternFill>
      </fill>
    </dxf>
    <dxf>
      <font>
        <strike/>
        <color indexed="9"/>
      </font>
    </dxf>
    <dxf>
      <font>
        <strike val="0"/>
        <color indexed="10"/>
      </font>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13</xdr:row>
      <xdr:rowOff>47625</xdr:rowOff>
    </xdr:from>
    <xdr:to>
      <xdr:col>5</xdr:col>
      <xdr:colOff>295275</xdr:colOff>
      <xdr:row>15</xdr:row>
      <xdr:rowOff>76200</xdr:rowOff>
    </xdr:to>
    <xdr:sp>
      <xdr:nvSpPr>
        <xdr:cNvPr id="1" name="Polygon 208"/>
        <xdr:cNvSpPr>
          <a:spLocks/>
        </xdr:cNvSpPr>
      </xdr:nvSpPr>
      <xdr:spPr>
        <a:xfrm>
          <a:off x="2990850" y="2657475"/>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14</xdr:row>
      <xdr:rowOff>123825</xdr:rowOff>
    </xdr:from>
    <xdr:to>
      <xdr:col>4</xdr:col>
      <xdr:colOff>85725</xdr:colOff>
      <xdr:row>14</xdr:row>
      <xdr:rowOff>152400</xdr:rowOff>
    </xdr:to>
    <xdr:sp>
      <xdr:nvSpPr>
        <xdr:cNvPr id="2" name="Oval 209"/>
        <xdr:cNvSpPr>
          <a:spLocks/>
        </xdr:cNvSpPr>
      </xdr:nvSpPr>
      <xdr:spPr>
        <a:xfrm flipV="1">
          <a:off x="2952750" y="289560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14</xdr:row>
      <xdr:rowOff>104775</xdr:rowOff>
    </xdr:from>
    <xdr:to>
      <xdr:col>8</xdr:col>
      <xdr:colOff>133350</xdr:colOff>
      <xdr:row>14</xdr:row>
      <xdr:rowOff>133350</xdr:rowOff>
    </xdr:to>
    <xdr:sp>
      <xdr:nvSpPr>
        <xdr:cNvPr id="3" name="Oval 210"/>
        <xdr:cNvSpPr>
          <a:spLocks/>
        </xdr:cNvSpPr>
      </xdr:nvSpPr>
      <xdr:spPr>
        <a:xfrm flipV="1">
          <a:off x="4333875" y="287655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13</xdr:row>
      <xdr:rowOff>57150</xdr:rowOff>
    </xdr:from>
    <xdr:to>
      <xdr:col>10</xdr:col>
      <xdr:colOff>47625</xdr:colOff>
      <xdr:row>15</xdr:row>
      <xdr:rowOff>85725</xdr:rowOff>
    </xdr:to>
    <xdr:sp>
      <xdr:nvSpPr>
        <xdr:cNvPr id="4" name="Polygon 211"/>
        <xdr:cNvSpPr>
          <a:spLocks/>
        </xdr:cNvSpPr>
      </xdr:nvSpPr>
      <xdr:spPr>
        <a:xfrm>
          <a:off x="4391025" y="2667000"/>
          <a:ext cx="5524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13</xdr:row>
      <xdr:rowOff>38100</xdr:rowOff>
    </xdr:from>
    <xdr:to>
      <xdr:col>14</xdr:col>
      <xdr:colOff>38100</xdr:colOff>
      <xdr:row>15</xdr:row>
      <xdr:rowOff>66675</xdr:rowOff>
    </xdr:to>
    <xdr:sp>
      <xdr:nvSpPr>
        <xdr:cNvPr id="5" name="Polygon 212"/>
        <xdr:cNvSpPr>
          <a:spLocks/>
        </xdr:cNvSpPr>
      </xdr:nvSpPr>
      <xdr:spPr>
        <a:xfrm>
          <a:off x="5762625" y="26479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14</xdr:row>
      <xdr:rowOff>123825</xdr:rowOff>
    </xdr:from>
    <xdr:to>
      <xdr:col>12</xdr:col>
      <xdr:colOff>85725</xdr:colOff>
      <xdr:row>14</xdr:row>
      <xdr:rowOff>152400</xdr:rowOff>
    </xdr:to>
    <xdr:sp>
      <xdr:nvSpPr>
        <xdr:cNvPr id="6" name="Oval 213"/>
        <xdr:cNvSpPr>
          <a:spLocks/>
        </xdr:cNvSpPr>
      </xdr:nvSpPr>
      <xdr:spPr>
        <a:xfrm flipV="1">
          <a:off x="5667375" y="289560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17</xdr:row>
      <xdr:rowOff>47625</xdr:rowOff>
    </xdr:from>
    <xdr:to>
      <xdr:col>5</xdr:col>
      <xdr:colOff>295275</xdr:colOff>
      <xdr:row>19</xdr:row>
      <xdr:rowOff>76200</xdr:rowOff>
    </xdr:to>
    <xdr:sp>
      <xdr:nvSpPr>
        <xdr:cNvPr id="7" name="Polygon 214"/>
        <xdr:cNvSpPr>
          <a:spLocks/>
        </xdr:cNvSpPr>
      </xdr:nvSpPr>
      <xdr:spPr>
        <a:xfrm>
          <a:off x="2990850" y="3371850"/>
          <a:ext cx="514350" cy="466725"/>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18</xdr:row>
      <xdr:rowOff>123825</xdr:rowOff>
    </xdr:from>
    <xdr:to>
      <xdr:col>4</xdr:col>
      <xdr:colOff>85725</xdr:colOff>
      <xdr:row>18</xdr:row>
      <xdr:rowOff>152400</xdr:rowOff>
    </xdr:to>
    <xdr:sp>
      <xdr:nvSpPr>
        <xdr:cNvPr id="8" name="Oval 215"/>
        <xdr:cNvSpPr>
          <a:spLocks/>
        </xdr:cNvSpPr>
      </xdr:nvSpPr>
      <xdr:spPr>
        <a:xfrm flipV="1">
          <a:off x="2952750" y="367665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18</xdr:row>
      <xdr:rowOff>104775</xdr:rowOff>
    </xdr:from>
    <xdr:to>
      <xdr:col>8</xdr:col>
      <xdr:colOff>133350</xdr:colOff>
      <xdr:row>18</xdr:row>
      <xdr:rowOff>133350</xdr:rowOff>
    </xdr:to>
    <xdr:sp>
      <xdr:nvSpPr>
        <xdr:cNvPr id="9" name="Oval 216"/>
        <xdr:cNvSpPr>
          <a:spLocks/>
        </xdr:cNvSpPr>
      </xdr:nvSpPr>
      <xdr:spPr>
        <a:xfrm flipV="1">
          <a:off x="4333875" y="365760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17</xdr:row>
      <xdr:rowOff>57150</xdr:rowOff>
    </xdr:from>
    <xdr:to>
      <xdr:col>10</xdr:col>
      <xdr:colOff>47625</xdr:colOff>
      <xdr:row>19</xdr:row>
      <xdr:rowOff>85725</xdr:rowOff>
    </xdr:to>
    <xdr:sp>
      <xdr:nvSpPr>
        <xdr:cNvPr id="10" name="Polygon 217"/>
        <xdr:cNvSpPr>
          <a:spLocks/>
        </xdr:cNvSpPr>
      </xdr:nvSpPr>
      <xdr:spPr>
        <a:xfrm>
          <a:off x="4391025" y="3381375"/>
          <a:ext cx="552450" cy="466725"/>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17</xdr:row>
      <xdr:rowOff>38100</xdr:rowOff>
    </xdr:from>
    <xdr:to>
      <xdr:col>14</xdr:col>
      <xdr:colOff>38100</xdr:colOff>
      <xdr:row>19</xdr:row>
      <xdr:rowOff>66675</xdr:rowOff>
    </xdr:to>
    <xdr:sp>
      <xdr:nvSpPr>
        <xdr:cNvPr id="11" name="Polygon 218"/>
        <xdr:cNvSpPr>
          <a:spLocks/>
        </xdr:cNvSpPr>
      </xdr:nvSpPr>
      <xdr:spPr>
        <a:xfrm>
          <a:off x="5762625" y="3362325"/>
          <a:ext cx="514350" cy="466725"/>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18</xdr:row>
      <xdr:rowOff>123825</xdr:rowOff>
    </xdr:from>
    <xdr:to>
      <xdr:col>12</xdr:col>
      <xdr:colOff>85725</xdr:colOff>
      <xdr:row>18</xdr:row>
      <xdr:rowOff>152400</xdr:rowOff>
    </xdr:to>
    <xdr:sp>
      <xdr:nvSpPr>
        <xdr:cNvPr id="12" name="Oval 219"/>
        <xdr:cNvSpPr>
          <a:spLocks/>
        </xdr:cNvSpPr>
      </xdr:nvSpPr>
      <xdr:spPr>
        <a:xfrm flipV="1">
          <a:off x="5667375" y="367665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21</xdr:row>
      <xdr:rowOff>47625</xdr:rowOff>
    </xdr:from>
    <xdr:to>
      <xdr:col>5</xdr:col>
      <xdr:colOff>295275</xdr:colOff>
      <xdr:row>23</xdr:row>
      <xdr:rowOff>76200</xdr:rowOff>
    </xdr:to>
    <xdr:sp>
      <xdr:nvSpPr>
        <xdr:cNvPr id="13" name="Polygon 220"/>
        <xdr:cNvSpPr>
          <a:spLocks/>
        </xdr:cNvSpPr>
      </xdr:nvSpPr>
      <xdr:spPr>
        <a:xfrm>
          <a:off x="2990850" y="41338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22</xdr:row>
      <xdr:rowOff>104775</xdr:rowOff>
    </xdr:from>
    <xdr:to>
      <xdr:col>8</xdr:col>
      <xdr:colOff>133350</xdr:colOff>
      <xdr:row>22</xdr:row>
      <xdr:rowOff>133350</xdr:rowOff>
    </xdr:to>
    <xdr:sp>
      <xdr:nvSpPr>
        <xdr:cNvPr id="14" name="Oval 221"/>
        <xdr:cNvSpPr>
          <a:spLocks/>
        </xdr:cNvSpPr>
      </xdr:nvSpPr>
      <xdr:spPr>
        <a:xfrm flipV="1">
          <a:off x="4333875" y="4352925"/>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21</xdr:row>
      <xdr:rowOff>57150</xdr:rowOff>
    </xdr:from>
    <xdr:to>
      <xdr:col>10</xdr:col>
      <xdr:colOff>47625</xdr:colOff>
      <xdr:row>23</xdr:row>
      <xdr:rowOff>85725</xdr:rowOff>
    </xdr:to>
    <xdr:sp>
      <xdr:nvSpPr>
        <xdr:cNvPr id="15" name="Polygon 222"/>
        <xdr:cNvSpPr>
          <a:spLocks/>
        </xdr:cNvSpPr>
      </xdr:nvSpPr>
      <xdr:spPr>
        <a:xfrm>
          <a:off x="4391025" y="4143375"/>
          <a:ext cx="5524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21</xdr:row>
      <xdr:rowOff>38100</xdr:rowOff>
    </xdr:from>
    <xdr:to>
      <xdr:col>14</xdr:col>
      <xdr:colOff>38100</xdr:colOff>
      <xdr:row>23</xdr:row>
      <xdr:rowOff>66675</xdr:rowOff>
    </xdr:to>
    <xdr:sp>
      <xdr:nvSpPr>
        <xdr:cNvPr id="16" name="Polygon 223"/>
        <xdr:cNvSpPr>
          <a:spLocks/>
        </xdr:cNvSpPr>
      </xdr:nvSpPr>
      <xdr:spPr>
        <a:xfrm>
          <a:off x="5762625" y="4124325"/>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22</xdr:row>
      <xdr:rowOff>123825</xdr:rowOff>
    </xdr:from>
    <xdr:to>
      <xdr:col>12</xdr:col>
      <xdr:colOff>85725</xdr:colOff>
      <xdr:row>22</xdr:row>
      <xdr:rowOff>152400</xdr:rowOff>
    </xdr:to>
    <xdr:sp>
      <xdr:nvSpPr>
        <xdr:cNvPr id="17" name="Oval 224"/>
        <xdr:cNvSpPr>
          <a:spLocks/>
        </xdr:cNvSpPr>
      </xdr:nvSpPr>
      <xdr:spPr>
        <a:xfrm flipV="1">
          <a:off x="5667375" y="4371975"/>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25</xdr:row>
      <xdr:rowOff>47625</xdr:rowOff>
    </xdr:from>
    <xdr:to>
      <xdr:col>5</xdr:col>
      <xdr:colOff>295275</xdr:colOff>
      <xdr:row>27</xdr:row>
      <xdr:rowOff>76200</xdr:rowOff>
    </xdr:to>
    <xdr:sp>
      <xdr:nvSpPr>
        <xdr:cNvPr id="18" name="Polygon 225"/>
        <xdr:cNvSpPr>
          <a:spLocks/>
        </xdr:cNvSpPr>
      </xdr:nvSpPr>
      <xdr:spPr>
        <a:xfrm>
          <a:off x="2990850" y="4848225"/>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26</xdr:row>
      <xdr:rowOff>123825</xdr:rowOff>
    </xdr:from>
    <xdr:to>
      <xdr:col>4</xdr:col>
      <xdr:colOff>85725</xdr:colOff>
      <xdr:row>26</xdr:row>
      <xdr:rowOff>152400</xdr:rowOff>
    </xdr:to>
    <xdr:sp>
      <xdr:nvSpPr>
        <xdr:cNvPr id="19" name="Oval 226"/>
        <xdr:cNvSpPr>
          <a:spLocks/>
        </xdr:cNvSpPr>
      </xdr:nvSpPr>
      <xdr:spPr>
        <a:xfrm flipV="1">
          <a:off x="2952750" y="508635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26</xdr:row>
      <xdr:rowOff>104775</xdr:rowOff>
    </xdr:from>
    <xdr:to>
      <xdr:col>8</xdr:col>
      <xdr:colOff>133350</xdr:colOff>
      <xdr:row>26</xdr:row>
      <xdr:rowOff>133350</xdr:rowOff>
    </xdr:to>
    <xdr:sp>
      <xdr:nvSpPr>
        <xdr:cNvPr id="20" name="Oval 227"/>
        <xdr:cNvSpPr>
          <a:spLocks/>
        </xdr:cNvSpPr>
      </xdr:nvSpPr>
      <xdr:spPr>
        <a:xfrm flipV="1">
          <a:off x="4333875" y="506730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25</xdr:row>
      <xdr:rowOff>57150</xdr:rowOff>
    </xdr:from>
    <xdr:to>
      <xdr:col>10</xdr:col>
      <xdr:colOff>47625</xdr:colOff>
      <xdr:row>27</xdr:row>
      <xdr:rowOff>85725</xdr:rowOff>
    </xdr:to>
    <xdr:sp>
      <xdr:nvSpPr>
        <xdr:cNvPr id="21" name="Polygon 228"/>
        <xdr:cNvSpPr>
          <a:spLocks/>
        </xdr:cNvSpPr>
      </xdr:nvSpPr>
      <xdr:spPr>
        <a:xfrm>
          <a:off x="4391025" y="4857750"/>
          <a:ext cx="5524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25</xdr:row>
      <xdr:rowOff>47625</xdr:rowOff>
    </xdr:from>
    <xdr:to>
      <xdr:col>13</xdr:col>
      <xdr:colOff>295275</xdr:colOff>
      <xdr:row>27</xdr:row>
      <xdr:rowOff>76200</xdr:rowOff>
    </xdr:to>
    <xdr:sp>
      <xdr:nvSpPr>
        <xdr:cNvPr id="22" name="Polygon 229"/>
        <xdr:cNvSpPr>
          <a:spLocks/>
        </xdr:cNvSpPr>
      </xdr:nvSpPr>
      <xdr:spPr>
        <a:xfrm>
          <a:off x="5705475" y="4848225"/>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26</xdr:row>
      <xdr:rowOff>123825</xdr:rowOff>
    </xdr:from>
    <xdr:to>
      <xdr:col>12</xdr:col>
      <xdr:colOff>85725</xdr:colOff>
      <xdr:row>26</xdr:row>
      <xdr:rowOff>152400</xdr:rowOff>
    </xdr:to>
    <xdr:sp>
      <xdr:nvSpPr>
        <xdr:cNvPr id="23" name="Oval 230"/>
        <xdr:cNvSpPr>
          <a:spLocks/>
        </xdr:cNvSpPr>
      </xdr:nvSpPr>
      <xdr:spPr>
        <a:xfrm flipV="1">
          <a:off x="5667375" y="508635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104775</xdr:colOff>
      <xdr:row>26</xdr:row>
      <xdr:rowOff>104775</xdr:rowOff>
    </xdr:from>
    <xdr:to>
      <xdr:col>16</xdr:col>
      <xdr:colOff>133350</xdr:colOff>
      <xdr:row>26</xdr:row>
      <xdr:rowOff>133350</xdr:rowOff>
    </xdr:to>
    <xdr:sp>
      <xdr:nvSpPr>
        <xdr:cNvPr id="24" name="Oval 231"/>
        <xdr:cNvSpPr>
          <a:spLocks/>
        </xdr:cNvSpPr>
      </xdr:nvSpPr>
      <xdr:spPr>
        <a:xfrm flipV="1">
          <a:off x="6972300" y="506730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161925</xdr:colOff>
      <xdr:row>25</xdr:row>
      <xdr:rowOff>57150</xdr:rowOff>
    </xdr:from>
    <xdr:to>
      <xdr:col>18</xdr:col>
      <xdr:colOff>47625</xdr:colOff>
      <xdr:row>27</xdr:row>
      <xdr:rowOff>85725</xdr:rowOff>
    </xdr:to>
    <xdr:sp>
      <xdr:nvSpPr>
        <xdr:cNvPr id="25" name="Polygon 232"/>
        <xdr:cNvSpPr>
          <a:spLocks/>
        </xdr:cNvSpPr>
      </xdr:nvSpPr>
      <xdr:spPr>
        <a:xfrm>
          <a:off x="7029450" y="48577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152400</xdr:colOff>
      <xdr:row>25</xdr:row>
      <xdr:rowOff>38100</xdr:rowOff>
    </xdr:from>
    <xdr:to>
      <xdr:col>22</xdr:col>
      <xdr:colOff>38100</xdr:colOff>
      <xdr:row>27</xdr:row>
      <xdr:rowOff>66675</xdr:rowOff>
    </xdr:to>
    <xdr:sp>
      <xdr:nvSpPr>
        <xdr:cNvPr id="26" name="Polygon 233"/>
        <xdr:cNvSpPr>
          <a:spLocks/>
        </xdr:cNvSpPr>
      </xdr:nvSpPr>
      <xdr:spPr>
        <a:xfrm>
          <a:off x="8277225" y="483870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26</xdr:row>
      <xdr:rowOff>123825</xdr:rowOff>
    </xdr:from>
    <xdr:to>
      <xdr:col>20</xdr:col>
      <xdr:colOff>85725</xdr:colOff>
      <xdr:row>26</xdr:row>
      <xdr:rowOff>152400</xdr:rowOff>
    </xdr:to>
    <xdr:sp>
      <xdr:nvSpPr>
        <xdr:cNvPr id="27" name="Oval 234"/>
        <xdr:cNvSpPr>
          <a:spLocks/>
        </xdr:cNvSpPr>
      </xdr:nvSpPr>
      <xdr:spPr>
        <a:xfrm flipV="1">
          <a:off x="8181975" y="508635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152400</xdr:colOff>
      <xdr:row>25</xdr:row>
      <xdr:rowOff>38100</xdr:rowOff>
    </xdr:from>
    <xdr:to>
      <xdr:col>26</xdr:col>
      <xdr:colOff>38100</xdr:colOff>
      <xdr:row>27</xdr:row>
      <xdr:rowOff>66675</xdr:rowOff>
    </xdr:to>
    <xdr:sp>
      <xdr:nvSpPr>
        <xdr:cNvPr id="28" name="Polygon 235"/>
        <xdr:cNvSpPr>
          <a:spLocks/>
        </xdr:cNvSpPr>
      </xdr:nvSpPr>
      <xdr:spPr>
        <a:xfrm>
          <a:off x="9534525" y="4838700"/>
          <a:ext cx="542925"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57150</xdr:colOff>
      <xdr:row>26</xdr:row>
      <xdr:rowOff>123825</xdr:rowOff>
    </xdr:from>
    <xdr:to>
      <xdr:col>24</xdr:col>
      <xdr:colOff>85725</xdr:colOff>
      <xdr:row>26</xdr:row>
      <xdr:rowOff>152400</xdr:rowOff>
    </xdr:to>
    <xdr:sp>
      <xdr:nvSpPr>
        <xdr:cNvPr id="29" name="Oval 236"/>
        <xdr:cNvSpPr>
          <a:spLocks/>
        </xdr:cNvSpPr>
      </xdr:nvSpPr>
      <xdr:spPr>
        <a:xfrm flipV="1">
          <a:off x="9439275" y="508635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29</xdr:row>
      <xdr:rowOff>47625</xdr:rowOff>
    </xdr:from>
    <xdr:to>
      <xdr:col>5</xdr:col>
      <xdr:colOff>295275</xdr:colOff>
      <xdr:row>31</xdr:row>
      <xdr:rowOff>76200</xdr:rowOff>
    </xdr:to>
    <xdr:sp>
      <xdr:nvSpPr>
        <xdr:cNvPr id="30" name="Polygon 237"/>
        <xdr:cNvSpPr>
          <a:spLocks/>
        </xdr:cNvSpPr>
      </xdr:nvSpPr>
      <xdr:spPr>
        <a:xfrm>
          <a:off x="2990850" y="56959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30</xdr:row>
      <xdr:rowOff>123825</xdr:rowOff>
    </xdr:from>
    <xdr:to>
      <xdr:col>4</xdr:col>
      <xdr:colOff>85725</xdr:colOff>
      <xdr:row>30</xdr:row>
      <xdr:rowOff>152400</xdr:rowOff>
    </xdr:to>
    <xdr:sp>
      <xdr:nvSpPr>
        <xdr:cNvPr id="31" name="Oval 238"/>
        <xdr:cNvSpPr>
          <a:spLocks/>
        </xdr:cNvSpPr>
      </xdr:nvSpPr>
      <xdr:spPr>
        <a:xfrm flipV="1">
          <a:off x="2952750" y="5934075"/>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30</xdr:row>
      <xdr:rowOff>104775</xdr:rowOff>
    </xdr:from>
    <xdr:to>
      <xdr:col>8</xdr:col>
      <xdr:colOff>133350</xdr:colOff>
      <xdr:row>30</xdr:row>
      <xdr:rowOff>133350</xdr:rowOff>
    </xdr:to>
    <xdr:sp>
      <xdr:nvSpPr>
        <xdr:cNvPr id="32" name="Oval 239"/>
        <xdr:cNvSpPr>
          <a:spLocks/>
        </xdr:cNvSpPr>
      </xdr:nvSpPr>
      <xdr:spPr>
        <a:xfrm flipV="1">
          <a:off x="4333875" y="5915025"/>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29</xdr:row>
      <xdr:rowOff>57150</xdr:rowOff>
    </xdr:from>
    <xdr:to>
      <xdr:col>10</xdr:col>
      <xdr:colOff>47625</xdr:colOff>
      <xdr:row>31</xdr:row>
      <xdr:rowOff>85725</xdr:rowOff>
    </xdr:to>
    <xdr:sp>
      <xdr:nvSpPr>
        <xdr:cNvPr id="33" name="Polygon 240"/>
        <xdr:cNvSpPr>
          <a:spLocks/>
        </xdr:cNvSpPr>
      </xdr:nvSpPr>
      <xdr:spPr>
        <a:xfrm>
          <a:off x="4391025" y="5705475"/>
          <a:ext cx="5524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29</xdr:row>
      <xdr:rowOff>47625</xdr:rowOff>
    </xdr:from>
    <xdr:to>
      <xdr:col>13</xdr:col>
      <xdr:colOff>295275</xdr:colOff>
      <xdr:row>31</xdr:row>
      <xdr:rowOff>76200</xdr:rowOff>
    </xdr:to>
    <xdr:sp>
      <xdr:nvSpPr>
        <xdr:cNvPr id="34" name="Polygon 241"/>
        <xdr:cNvSpPr>
          <a:spLocks/>
        </xdr:cNvSpPr>
      </xdr:nvSpPr>
      <xdr:spPr>
        <a:xfrm>
          <a:off x="5705475" y="56959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30</xdr:row>
      <xdr:rowOff>123825</xdr:rowOff>
    </xdr:from>
    <xdr:to>
      <xdr:col>12</xdr:col>
      <xdr:colOff>85725</xdr:colOff>
      <xdr:row>30</xdr:row>
      <xdr:rowOff>152400</xdr:rowOff>
    </xdr:to>
    <xdr:sp>
      <xdr:nvSpPr>
        <xdr:cNvPr id="35" name="Oval 242"/>
        <xdr:cNvSpPr>
          <a:spLocks/>
        </xdr:cNvSpPr>
      </xdr:nvSpPr>
      <xdr:spPr>
        <a:xfrm flipV="1">
          <a:off x="5667375" y="5934075"/>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104775</xdr:colOff>
      <xdr:row>30</xdr:row>
      <xdr:rowOff>104775</xdr:rowOff>
    </xdr:from>
    <xdr:to>
      <xdr:col>16</xdr:col>
      <xdr:colOff>133350</xdr:colOff>
      <xdr:row>30</xdr:row>
      <xdr:rowOff>133350</xdr:rowOff>
    </xdr:to>
    <xdr:sp>
      <xdr:nvSpPr>
        <xdr:cNvPr id="36" name="Oval 243"/>
        <xdr:cNvSpPr>
          <a:spLocks/>
        </xdr:cNvSpPr>
      </xdr:nvSpPr>
      <xdr:spPr>
        <a:xfrm flipV="1">
          <a:off x="6972300" y="5915025"/>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161925</xdr:colOff>
      <xdr:row>29</xdr:row>
      <xdr:rowOff>57150</xdr:rowOff>
    </xdr:from>
    <xdr:to>
      <xdr:col>18</xdr:col>
      <xdr:colOff>47625</xdr:colOff>
      <xdr:row>31</xdr:row>
      <xdr:rowOff>85725</xdr:rowOff>
    </xdr:to>
    <xdr:sp>
      <xdr:nvSpPr>
        <xdr:cNvPr id="37" name="Polygon 244"/>
        <xdr:cNvSpPr>
          <a:spLocks/>
        </xdr:cNvSpPr>
      </xdr:nvSpPr>
      <xdr:spPr>
        <a:xfrm>
          <a:off x="7029450" y="5705475"/>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152400</xdr:colOff>
      <xdr:row>29</xdr:row>
      <xdr:rowOff>38100</xdr:rowOff>
    </xdr:from>
    <xdr:to>
      <xdr:col>25</xdr:col>
      <xdr:colOff>38100</xdr:colOff>
      <xdr:row>31</xdr:row>
      <xdr:rowOff>66675</xdr:rowOff>
    </xdr:to>
    <xdr:sp>
      <xdr:nvSpPr>
        <xdr:cNvPr id="38" name="Polygon 245"/>
        <xdr:cNvSpPr>
          <a:spLocks/>
        </xdr:cNvSpPr>
      </xdr:nvSpPr>
      <xdr:spPr>
        <a:xfrm>
          <a:off x="9220200" y="5686425"/>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30</xdr:row>
      <xdr:rowOff>123825</xdr:rowOff>
    </xdr:from>
    <xdr:to>
      <xdr:col>23</xdr:col>
      <xdr:colOff>85725</xdr:colOff>
      <xdr:row>30</xdr:row>
      <xdr:rowOff>152400</xdr:rowOff>
    </xdr:to>
    <xdr:sp>
      <xdr:nvSpPr>
        <xdr:cNvPr id="39" name="Oval 246"/>
        <xdr:cNvSpPr>
          <a:spLocks/>
        </xdr:cNvSpPr>
      </xdr:nvSpPr>
      <xdr:spPr>
        <a:xfrm flipV="1">
          <a:off x="9124950" y="5934075"/>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152400</xdr:colOff>
      <xdr:row>29</xdr:row>
      <xdr:rowOff>38100</xdr:rowOff>
    </xdr:from>
    <xdr:to>
      <xdr:col>29</xdr:col>
      <xdr:colOff>38100</xdr:colOff>
      <xdr:row>31</xdr:row>
      <xdr:rowOff>66675</xdr:rowOff>
    </xdr:to>
    <xdr:sp>
      <xdr:nvSpPr>
        <xdr:cNvPr id="40" name="Polygon 247"/>
        <xdr:cNvSpPr>
          <a:spLocks/>
        </xdr:cNvSpPr>
      </xdr:nvSpPr>
      <xdr:spPr>
        <a:xfrm>
          <a:off x="10563225" y="5686425"/>
          <a:ext cx="68580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57150</xdr:colOff>
      <xdr:row>30</xdr:row>
      <xdr:rowOff>123825</xdr:rowOff>
    </xdr:from>
    <xdr:to>
      <xdr:col>27</xdr:col>
      <xdr:colOff>85725</xdr:colOff>
      <xdr:row>30</xdr:row>
      <xdr:rowOff>152400</xdr:rowOff>
    </xdr:to>
    <xdr:sp>
      <xdr:nvSpPr>
        <xdr:cNvPr id="41" name="Oval 248"/>
        <xdr:cNvSpPr>
          <a:spLocks/>
        </xdr:cNvSpPr>
      </xdr:nvSpPr>
      <xdr:spPr>
        <a:xfrm flipV="1">
          <a:off x="10467975" y="5934075"/>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95250</xdr:colOff>
      <xdr:row>29</xdr:row>
      <xdr:rowOff>47625</xdr:rowOff>
    </xdr:from>
    <xdr:to>
      <xdr:col>20</xdr:col>
      <xdr:colOff>295275</xdr:colOff>
      <xdr:row>31</xdr:row>
      <xdr:rowOff>76200</xdr:rowOff>
    </xdr:to>
    <xdr:sp>
      <xdr:nvSpPr>
        <xdr:cNvPr id="42" name="Polygon 249"/>
        <xdr:cNvSpPr>
          <a:spLocks/>
        </xdr:cNvSpPr>
      </xdr:nvSpPr>
      <xdr:spPr>
        <a:xfrm>
          <a:off x="7905750" y="56959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74</xdr:row>
      <xdr:rowOff>47625</xdr:rowOff>
    </xdr:from>
    <xdr:to>
      <xdr:col>5</xdr:col>
      <xdr:colOff>85725</xdr:colOff>
      <xdr:row>76</xdr:row>
      <xdr:rowOff>76200</xdr:rowOff>
    </xdr:to>
    <xdr:sp>
      <xdr:nvSpPr>
        <xdr:cNvPr id="43" name="Polygon 250"/>
        <xdr:cNvSpPr>
          <a:spLocks/>
        </xdr:cNvSpPr>
      </xdr:nvSpPr>
      <xdr:spPr>
        <a:xfrm>
          <a:off x="2619375" y="13563600"/>
          <a:ext cx="676275"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75</xdr:row>
      <xdr:rowOff>104775</xdr:rowOff>
    </xdr:from>
    <xdr:to>
      <xdr:col>7</xdr:col>
      <xdr:colOff>133350</xdr:colOff>
      <xdr:row>75</xdr:row>
      <xdr:rowOff>133350</xdr:rowOff>
    </xdr:to>
    <xdr:sp>
      <xdr:nvSpPr>
        <xdr:cNvPr id="44" name="Oval 251"/>
        <xdr:cNvSpPr>
          <a:spLocks/>
        </xdr:cNvSpPr>
      </xdr:nvSpPr>
      <xdr:spPr>
        <a:xfrm flipV="1">
          <a:off x="3943350" y="13782675"/>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74</xdr:row>
      <xdr:rowOff>57150</xdr:rowOff>
    </xdr:from>
    <xdr:to>
      <xdr:col>9</xdr:col>
      <xdr:colOff>47625</xdr:colOff>
      <xdr:row>76</xdr:row>
      <xdr:rowOff>85725</xdr:rowOff>
    </xdr:to>
    <xdr:sp>
      <xdr:nvSpPr>
        <xdr:cNvPr id="45" name="Polygon 252"/>
        <xdr:cNvSpPr>
          <a:spLocks/>
        </xdr:cNvSpPr>
      </xdr:nvSpPr>
      <xdr:spPr>
        <a:xfrm>
          <a:off x="4000500" y="13573125"/>
          <a:ext cx="6286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152400</xdr:colOff>
      <xdr:row>74</xdr:row>
      <xdr:rowOff>38100</xdr:rowOff>
    </xdr:from>
    <xdr:to>
      <xdr:col>30</xdr:col>
      <xdr:colOff>38100</xdr:colOff>
      <xdr:row>76</xdr:row>
      <xdr:rowOff>66675</xdr:rowOff>
    </xdr:to>
    <xdr:sp>
      <xdr:nvSpPr>
        <xdr:cNvPr id="46" name="Polygon 253"/>
        <xdr:cNvSpPr>
          <a:spLocks/>
        </xdr:cNvSpPr>
      </xdr:nvSpPr>
      <xdr:spPr>
        <a:xfrm>
          <a:off x="10953750" y="13554075"/>
          <a:ext cx="752475"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57150</xdr:colOff>
      <xdr:row>75</xdr:row>
      <xdr:rowOff>123825</xdr:rowOff>
    </xdr:from>
    <xdr:to>
      <xdr:col>28</xdr:col>
      <xdr:colOff>85725</xdr:colOff>
      <xdr:row>75</xdr:row>
      <xdr:rowOff>152400</xdr:rowOff>
    </xdr:to>
    <xdr:sp>
      <xdr:nvSpPr>
        <xdr:cNvPr id="47" name="Oval 254"/>
        <xdr:cNvSpPr>
          <a:spLocks/>
        </xdr:cNvSpPr>
      </xdr:nvSpPr>
      <xdr:spPr>
        <a:xfrm flipV="1">
          <a:off x="10858500" y="13801725"/>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74</xdr:row>
      <xdr:rowOff>9525</xdr:rowOff>
    </xdr:from>
    <xdr:to>
      <xdr:col>14</xdr:col>
      <xdr:colOff>47625</xdr:colOff>
      <xdr:row>76</xdr:row>
      <xdr:rowOff>57150</xdr:rowOff>
    </xdr:to>
    <xdr:sp>
      <xdr:nvSpPr>
        <xdr:cNvPr id="48" name="Polygon 255"/>
        <xdr:cNvSpPr>
          <a:spLocks/>
        </xdr:cNvSpPr>
      </xdr:nvSpPr>
      <xdr:spPr>
        <a:xfrm>
          <a:off x="4876800" y="13525500"/>
          <a:ext cx="1409700" cy="43815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75</xdr:row>
      <xdr:rowOff>95250</xdr:rowOff>
    </xdr:from>
    <xdr:to>
      <xdr:col>12</xdr:col>
      <xdr:colOff>142875</xdr:colOff>
      <xdr:row>75</xdr:row>
      <xdr:rowOff>123825</xdr:rowOff>
    </xdr:to>
    <xdr:sp>
      <xdr:nvSpPr>
        <xdr:cNvPr id="49" name="Oval 256"/>
        <xdr:cNvSpPr>
          <a:spLocks/>
        </xdr:cNvSpPr>
      </xdr:nvSpPr>
      <xdr:spPr>
        <a:xfrm flipV="1">
          <a:off x="5724525" y="1377315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104775</xdr:colOff>
      <xdr:row>75</xdr:row>
      <xdr:rowOff>104775</xdr:rowOff>
    </xdr:from>
    <xdr:to>
      <xdr:col>16</xdr:col>
      <xdr:colOff>133350</xdr:colOff>
      <xdr:row>75</xdr:row>
      <xdr:rowOff>133350</xdr:rowOff>
    </xdr:to>
    <xdr:sp>
      <xdr:nvSpPr>
        <xdr:cNvPr id="50" name="Oval 257"/>
        <xdr:cNvSpPr>
          <a:spLocks/>
        </xdr:cNvSpPr>
      </xdr:nvSpPr>
      <xdr:spPr>
        <a:xfrm flipV="1">
          <a:off x="6972300" y="13782675"/>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161925</xdr:colOff>
      <xdr:row>74</xdr:row>
      <xdr:rowOff>57150</xdr:rowOff>
    </xdr:from>
    <xdr:to>
      <xdr:col>18</xdr:col>
      <xdr:colOff>47625</xdr:colOff>
      <xdr:row>76</xdr:row>
      <xdr:rowOff>85725</xdr:rowOff>
    </xdr:to>
    <xdr:sp>
      <xdr:nvSpPr>
        <xdr:cNvPr id="51" name="Polygon 258"/>
        <xdr:cNvSpPr>
          <a:spLocks/>
        </xdr:cNvSpPr>
      </xdr:nvSpPr>
      <xdr:spPr>
        <a:xfrm>
          <a:off x="7029450" y="13573125"/>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152400</xdr:colOff>
      <xdr:row>74</xdr:row>
      <xdr:rowOff>38100</xdr:rowOff>
    </xdr:from>
    <xdr:to>
      <xdr:col>22</xdr:col>
      <xdr:colOff>38100</xdr:colOff>
      <xdr:row>76</xdr:row>
      <xdr:rowOff>66675</xdr:rowOff>
    </xdr:to>
    <xdr:sp>
      <xdr:nvSpPr>
        <xdr:cNvPr id="52" name="Polygon 259"/>
        <xdr:cNvSpPr>
          <a:spLocks/>
        </xdr:cNvSpPr>
      </xdr:nvSpPr>
      <xdr:spPr>
        <a:xfrm>
          <a:off x="8277225" y="13554075"/>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75</xdr:row>
      <xdr:rowOff>123825</xdr:rowOff>
    </xdr:from>
    <xdr:to>
      <xdr:col>20</xdr:col>
      <xdr:colOff>85725</xdr:colOff>
      <xdr:row>75</xdr:row>
      <xdr:rowOff>152400</xdr:rowOff>
    </xdr:to>
    <xdr:sp>
      <xdr:nvSpPr>
        <xdr:cNvPr id="53" name="Oval 260"/>
        <xdr:cNvSpPr>
          <a:spLocks/>
        </xdr:cNvSpPr>
      </xdr:nvSpPr>
      <xdr:spPr>
        <a:xfrm flipV="1">
          <a:off x="8181975" y="13801725"/>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152400</xdr:colOff>
      <xdr:row>74</xdr:row>
      <xdr:rowOff>38100</xdr:rowOff>
    </xdr:from>
    <xdr:to>
      <xdr:col>26</xdr:col>
      <xdr:colOff>38100</xdr:colOff>
      <xdr:row>76</xdr:row>
      <xdr:rowOff>66675</xdr:rowOff>
    </xdr:to>
    <xdr:sp>
      <xdr:nvSpPr>
        <xdr:cNvPr id="54" name="Polygon 261"/>
        <xdr:cNvSpPr>
          <a:spLocks/>
        </xdr:cNvSpPr>
      </xdr:nvSpPr>
      <xdr:spPr>
        <a:xfrm>
          <a:off x="9534525" y="13554075"/>
          <a:ext cx="542925"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57150</xdr:colOff>
      <xdr:row>75</xdr:row>
      <xdr:rowOff>123825</xdr:rowOff>
    </xdr:from>
    <xdr:to>
      <xdr:col>24</xdr:col>
      <xdr:colOff>85725</xdr:colOff>
      <xdr:row>75</xdr:row>
      <xdr:rowOff>152400</xdr:rowOff>
    </xdr:to>
    <xdr:sp>
      <xdr:nvSpPr>
        <xdr:cNvPr id="55" name="Oval 262"/>
        <xdr:cNvSpPr>
          <a:spLocks/>
        </xdr:cNvSpPr>
      </xdr:nvSpPr>
      <xdr:spPr>
        <a:xfrm flipV="1">
          <a:off x="9439275" y="13801725"/>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94</xdr:row>
      <xdr:rowOff>47625</xdr:rowOff>
    </xdr:from>
    <xdr:to>
      <xdr:col>5</xdr:col>
      <xdr:colOff>85725</xdr:colOff>
      <xdr:row>96</xdr:row>
      <xdr:rowOff>76200</xdr:rowOff>
    </xdr:to>
    <xdr:sp>
      <xdr:nvSpPr>
        <xdr:cNvPr id="56" name="Polygon 263"/>
        <xdr:cNvSpPr>
          <a:spLocks/>
        </xdr:cNvSpPr>
      </xdr:nvSpPr>
      <xdr:spPr>
        <a:xfrm>
          <a:off x="2619375" y="15706725"/>
          <a:ext cx="676275"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95</xdr:row>
      <xdr:rowOff>104775</xdr:rowOff>
    </xdr:from>
    <xdr:to>
      <xdr:col>7</xdr:col>
      <xdr:colOff>133350</xdr:colOff>
      <xdr:row>95</xdr:row>
      <xdr:rowOff>133350</xdr:rowOff>
    </xdr:to>
    <xdr:sp>
      <xdr:nvSpPr>
        <xdr:cNvPr id="57" name="Oval 264"/>
        <xdr:cNvSpPr>
          <a:spLocks/>
        </xdr:cNvSpPr>
      </xdr:nvSpPr>
      <xdr:spPr>
        <a:xfrm flipV="1">
          <a:off x="3943350" y="1592580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94</xdr:row>
      <xdr:rowOff>57150</xdr:rowOff>
    </xdr:from>
    <xdr:to>
      <xdr:col>9</xdr:col>
      <xdr:colOff>47625</xdr:colOff>
      <xdr:row>96</xdr:row>
      <xdr:rowOff>85725</xdr:rowOff>
    </xdr:to>
    <xdr:sp>
      <xdr:nvSpPr>
        <xdr:cNvPr id="58" name="Polygon 265"/>
        <xdr:cNvSpPr>
          <a:spLocks/>
        </xdr:cNvSpPr>
      </xdr:nvSpPr>
      <xdr:spPr>
        <a:xfrm>
          <a:off x="4000500" y="15716250"/>
          <a:ext cx="6286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152400</xdr:colOff>
      <xdr:row>94</xdr:row>
      <xdr:rowOff>38100</xdr:rowOff>
    </xdr:from>
    <xdr:to>
      <xdr:col>30</xdr:col>
      <xdr:colOff>38100</xdr:colOff>
      <xdr:row>96</xdr:row>
      <xdr:rowOff>66675</xdr:rowOff>
    </xdr:to>
    <xdr:sp>
      <xdr:nvSpPr>
        <xdr:cNvPr id="59" name="Polygon 266"/>
        <xdr:cNvSpPr>
          <a:spLocks/>
        </xdr:cNvSpPr>
      </xdr:nvSpPr>
      <xdr:spPr>
        <a:xfrm>
          <a:off x="10953750" y="15697200"/>
          <a:ext cx="752475"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57150</xdr:colOff>
      <xdr:row>95</xdr:row>
      <xdr:rowOff>123825</xdr:rowOff>
    </xdr:from>
    <xdr:to>
      <xdr:col>28</xdr:col>
      <xdr:colOff>85725</xdr:colOff>
      <xdr:row>95</xdr:row>
      <xdr:rowOff>152400</xdr:rowOff>
    </xdr:to>
    <xdr:sp>
      <xdr:nvSpPr>
        <xdr:cNvPr id="60" name="Oval 267"/>
        <xdr:cNvSpPr>
          <a:spLocks/>
        </xdr:cNvSpPr>
      </xdr:nvSpPr>
      <xdr:spPr>
        <a:xfrm flipV="1">
          <a:off x="10858500" y="1594485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94</xdr:row>
      <xdr:rowOff>9525</xdr:rowOff>
    </xdr:from>
    <xdr:to>
      <xdr:col>14</xdr:col>
      <xdr:colOff>47625</xdr:colOff>
      <xdr:row>96</xdr:row>
      <xdr:rowOff>57150</xdr:rowOff>
    </xdr:to>
    <xdr:sp>
      <xdr:nvSpPr>
        <xdr:cNvPr id="61" name="Polygon 268"/>
        <xdr:cNvSpPr>
          <a:spLocks/>
        </xdr:cNvSpPr>
      </xdr:nvSpPr>
      <xdr:spPr>
        <a:xfrm>
          <a:off x="4876800" y="15668625"/>
          <a:ext cx="1409700" cy="438150"/>
        </a:xfrm>
        <a:custGeom>
          <a:pathLst>
            <a:path h="103" w="215">
              <a:moveTo>
                <a:pt x="0" y="34"/>
              </a:moveTo>
              <a:lnTo>
                <a:pt x="16" y="34"/>
              </a:lnTo>
              <a:lnTo>
                <a:pt x="31" y="103"/>
              </a:lnTo>
              <a:lnTo>
                <a:pt x="53" y="0"/>
              </a:lnTo>
              <a:lnTo>
                <a:pt x="215" y="0"/>
              </a:lnTo>
              <a:lnTo>
                <a:pt x="215" y="9"/>
              </a:lnTo>
            </a:path>
          </a:pathLst>
        </a:custGeom>
        <a:no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95</xdr:row>
      <xdr:rowOff>95250</xdr:rowOff>
    </xdr:from>
    <xdr:to>
      <xdr:col>12</xdr:col>
      <xdr:colOff>142875</xdr:colOff>
      <xdr:row>95</xdr:row>
      <xdr:rowOff>123825</xdr:rowOff>
    </xdr:to>
    <xdr:sp>
      <xdr:nvSpPr>
        <xdr:cNvPr id="62" name="Oval 269"/>
        <xdr:cNvSpPr>
          <a:spLocks/>
        </xdr:cNvSpPr>
      </xdr:nvSpPr>
      <xdr:spPr>
        <a:xfrm flipV="1">
          <a:off x="5724525" y="15916275"/>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104775</xdr:colOff>
      <xdr:row>95</xdr:row>
      <xdr:rowOff>104775</xdr:rowOff>
    </xdr:from>
    <xdr:to>
      <xdr:col>16</xdr:col>
      <xdr:colOff>133350</xdr:colOff>
      <xdr:row>95</xdr:row>
      <xdr:rowOff>133350</xdr:rowOff>
    </xdr:to>
    <xdr:sp>
      <xdr:nvSpPr>
        <xdr:cNvPr id="63" name="Oval 270"/>
        <xdr:cNvSpPr>
          <a:spLocks/>
        </xdr:cNvSpPr>
      </xdr:nvSpPr>
      <xdr:spPr>
        <a:xfrm flipV="1">
          <a:off x="6972300" y="1592580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161925</xdr:colOff>
      <xdr:row>94</xdr:row>
      <xdr:rowOff>57150</xdr:rowOff>
    </xdr:from>
    <xdr:to>
      <xdr:col>18</xdr:col>
      <xdr:colOff>47625</xdr:colOff>
      <xdr:row>96</xdr:row>
      <xdr:rowOff>85725</xdr:rowOff>
    </xdr:to>
    <xdr:sp>
      <xdr:nvSpPr>
        <xdr:cNvPr id="64" name="Polygon 271"/>
        <xdr:cNvSpPr>
          <a:spLocks/>
        </xdr:cNvSpPr>
      </xdr:nvSpPr>
      <xdr:spPr>
        <a:xfrm>
          <a:off x="7029450" y="157162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152400</xdr:colOff>
      <xdr:row>94</xdr:row>
      <xdr:rowOff>38100</xdr:rowOff>
    </xdr:from>
    <xdr:to>
      <xdr:col>22</xdr:col>
      <xdr:colOff>38100</xdr:colOff>
      <xdr:row>96</xdr:row>
      <xdr:rowOff>66675</xdr:rowOff>
    </xdr:to>
    <xdr:sp>
      <xdr:nvSpPr>
        <xdr:cNvPr id="65" name="Polygon 272"/>
        <xdr:cNvSpPr>
          <a:spLocks/>
        </xdr:cNvSpPr>
      </xdr:nvSpPr>
      <xdr:spPr>
        <a:xfrm>
          <a:off x="8277225" y="1569720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95</xdr:row>
      <xdr:rowOff>123825</xdr:rowOff>
    </xdr:from>
    <xdr:to>
      <xdr:col>20</xdr:col>
      <xdr:colOff>85725</xdr:colOff>
      <xdr:row>95</xdr:row>
      <xdr:rowOff>152400</xdr:rowOff>
    </xdr:to>
    <xdr:sp>
      <xdr:nvSpPr>
        <xdr:cNvPr id="66" name="Oval 273"/>
        <xdr:cNvSpPr>
          <a:spLocks/>
        </xdr:cNvSpPr>
      </xdr:nvSpPr>
      <xdr:spPr>
        <a:xfrm flipV="1">
          <a:off x="8181975" y="1594485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152400</xdr:colOff>
      <xdr:row>94</xdr:row>
      <xdr:rowOff>38100</xdr:rowOff>
    </xdr:from>
    <xdr:to>
      <xdr:col>26</xdr:col>
      <xdr:colOff>38100</xdr:colOff>
      <xdr:row>96</xdr:row>
      <xdr:rowOff>66675</xdr:rowOff>
    </xdr:to>
    <xdr:sp>
      <xdr:nvSpPr>
        <xdr:cNvPr id="67" name="Polygon 274"/>
        <xdr:cNvSpPr>
          <a:spLocks/>
        </xdr:cNvSpPr>
      </xdr:nvSpPr>
      <xdr:spPr>
        <a:xfrm>
          <a:off x="9534525" y="15697200"/>
          <a:ext cx="542925"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57150</xdr:colOff>
      <xdr:row>95</xdr:row>
      <xdr:rowOff>123825</xdr:rowOff>
    </xdr:from>
    <xdr:to>
      <xdr:col>24</xdr:col>
      <xdr:colOff>85725</xdr:colOff>
      <xdr:row>95</xdr:row>
      <xdr:rowOff>152400</xdr:rowOff>
    </xdr:to>
    <xdr:sp>
      <xdr:nvSpPr>
        <xdr:cNvPr id="68" name="Oval 275"/>
        <xdr:cNvSpPr>
          <a:spLocks/>
        </xdr:cNvSpPr>
      </xdr:nvSpPr>
      <xdr:spPr>
        <a:xfrm flipV="1">
          <a:off x="9439275" y="1594485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78</xdr:row>
      <xdr:rowOff>47625</xdr:rowOff>
    </xdr:from>
    <xdr:to>
      <xdr:col>5</xdr:col>
      <xdr:colOff>85725</xdr:colOff>
      <xdr:row>80</xdr:row>
      <xdr:rowOff>76200</xdr:rowOff>
    </xdr:to>
    <xdr:sp>
      <xdr:nvSpPr>
        <xdr:cNvPr id="69" name="Polygon 276"/>
        <xdr:cNvSpPr>
          <a:spLocks/>
        </xdr:cNvSpPr>
      </xdr:nvSpPr>
      <xdr:spPr>
        <a:xfrm>
          <a:off x="2619375" y="14277975"/>
          <a:ext cx="676275"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79</xdr:row>
      <xdr:rowOff>104775</xdr:rowOff>
    </xdr:from>
    <xdr:to>
      <xdr:col>7</xdr:col>
      <xdr:colOff>133350</xdr:colOff>
      <xdr:row>79</xdr:row>
      <xdr:rowOff>133350</xdr:rowOff>
    </xdr:to>
    <xdr:sp>
      <xdr:nvSpPr>
        <xdr:cNvPr id="70" name="Oval 277"/>
        <xdr:cNvSpPr>
          <a:spLocks/>
        </xdr:cNvSpPr>
      </xdr:nvSpPr>
      <xdr:spPr>
        <a:xfrm flipV="1">
          <a:off x="3943350" y="1449705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78</xdr:row>
      <xdr:rowOff>57150</xdr:rowOff>
    </xdr:from>
    <xdr:to>
      <xdr:col>9</xdr:col>
      <xdr:colOff>47625</xdr:colOff>
      <xdr:row>80</xdr:row>
      <xdr:rowOff>85725</xdr:rowOff>
    </xdr:to>
    <xdr:sp>
      <xdr:nvSpPr>
        <xdr:cNvPr id="71" name="Polygon 278"/>
        <xdr:cNvSpPr>
          <a:spLocks/>
        </xdr:cNvSpPr>
      </xdr:nvSpPr>
      <xdr:spPr>
        <a:xfrm>
          <a:off x="4000500" y="14287500"/>
          <a:ext cx="6286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152400</xdr:colOff>
      <xdr:row>78</xdr:row>
      <xdr:rowOff>38100</xdr:rowOff>
    </xdr:from>
    <xdr:to>
      <xdr:col>30</xdr:col>
      <xdr:colOff>38100</xdr:colOff>
      <xdr:row>80</xdr:row>
      <xdr:rowOff>66675</xdr:rowOff>
    </xdr:to>
    <xdr:sp>
      <xdr:nvSpPr>
        <xdr:cNvPr id="72" name="Polygon 279"/>
        <xdr:cNvSpPr>
          <a:spLocks/>
        </xdr:cNvSpPr>
      </xdr:nvSpPr>
      <xdr:spPr>
        <a:xfrm>
          <a:off x="10953750" y="14268450"/>
          <a:ext cx="752475"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57150</xdr:colOff>
      <xdr:row>79</xdr:row>
      <xdr:rowOff>123825</xdr:rowOff>
    </xdr:from>
    <xdr:to>
      <xdr:col>28</xdr:col>
      <xdr:colOff>85725</xdr:colOff>
      <xdr:row>79</xdr:row>
      <xdr:rowOff>152400</xdr:rowOff>
    </xdr:to>
    <xdr:sp>
      <xdr:nvSpPr>
        <xdr:cNvPr id="73" name="Oval 280"/>
        <xdr:cNvSpPr>
          <a:spLocks/>
        </xdr:cNvSpPr>
      </xdr:nvSpPr>
      <xdr:spPr>
        <a:xfrm flipV="1">
          <a:off x="10858500" y="1451610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78</xdr:row>
      <xdr:rowOff>9525</xdr:rowOff>
    </xdr:from>
    <xdr:to>
      <xdr:col>14</xdr:col>
      <xdr:colOff>47625</xdr:colOff>
      <xdr:row>80</xdr:row>
      <xdr:rowOff>57150</xdr:rowOff>
    </xdr:to>
    <xdr:sp>
      <xdr:nvSpPr>
        <xdr:cNvPr id="74" name="Polygon 281"/>
        <xdr:cNvSpPr>
          <a:spLocks/>
        </xdr:cNvSpPr>
      </xdr:nvSpPr>
      <xdr:spPr>
        <a:xfrm>
          <a:off x="4876800" y="14239875"/>
          <a:ext cx="1409700" cy="43815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79</xdr:row>
      <xdr:rowOff>95250</xdr:rowOff>
    </xdr:from>
    <xdr:to>
      <xdr:col>12</xdr:col>
      <xdr:colOff>142875</xdr:colOff>
      <xdr:row>79</xdr:row>
      <xdr:rowOff>123825</xdr:rowOff>
    </xdr:to>
    <xdr:sp>
      <xdr:nvSpPr>
        <xdr:cNvPr id="75" name="Oval 282"/>
        <xdr:cNvSpPr>
          <a:spLocks/>
        </xdr:cNvSpPr>
      </xdr:nvSpPr>
      <xdr:spPr>
        <a:xfrm flipV="1">
          <a:off x="5724525" y="14487525"/>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104775</xdr:colOff>
      <xdr:row>79</xdr:row>
      <xdr:rowOff>104775</xdr:rowOff>
    </xdr:from>
    <xdr:to>
      <xdr:col>16</xdr:col>
      <xdr:colOff>133350</xdr:colOff>
      <xdr:row>79</xdr:row>
      <xdr:rowOff>133350</xdr:rowOff>
    </xdr:to>
    <xdr:sp>
      <xdr:nvSpPr>
        <xdr:cNvPr id="76" name="Oval 283"/>
        <xdr:cNvSpPr>
          <a:spLocks/>
        </xdr:cNvSpPr>
      </xdr:nvSpPr>
      <xdr:spPr>
        <a:xfrm flipV="1">
          <a:off x="6972300" y="1449705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161925</xdr:colOff>
      <xdr:row>78</xdr:row>
      <xdr:rowOff>57150</xdr:rowOff>
    </xdr:from>
    <xdr:to>
      <xdr:col>18</xdr:col>
      <xdr:colOff>47625</xdr:colOff>
      <xdr:row>80</xdr:row>
      <xdr:rowOff>85725</xdr:rowOff>
    </xdr:to>
    <xdr:sp>
      <xdr:nvSpPr>
        <xdr:cNvPr id="77" name="Polygon 284"/>
        <xdr:cNvSpPr>
          <a:spLocks/>
        </xdr:cNvSpPr>
      </xdr:nvSpPr>
      <xdr:spPr>
        <a:xfrm>
          <a:off x="7029450" y="1428750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152400</xdr:colOff>
      <xdr:row>78</xdr:row>
      <xdr:rowOff>38100</xdr:rowOff>
    </xdr:from>
    <xdr:to>
      <xdr:col>22</xdr:col>
      <xdr:colOff>38100</xdr:colOff>
      <xdr:row>80</xdr:row>
      <xdr:rowOff>66675</xdr:rowOff>
    </xdr:to>
    <xdr:sp>
      <xdr:nvSpPr>
        <xdr:cNvPr id="78" name="Polygon 285"/>
        <xdr:cNvSpPr>
          <a:spLocks/>
        </xdr:cNvSpPr>
      </xdr:nvSpPr>
      <xdr:spPr>
        <a:xfrm>
          <a:off x="8277225" y="142684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79</xdr:row>
      <xdr:rowOff>123825</xdr:rowOff>
    </xdr:from>
    <xdr:to>
      <xdr:col>20</xdr:col>
      <xdr:colOff>85725</xdr:colOff>
      <xdr:row>79</xdr:row>
      <xdr:rowOff>152400</xdr:rowOff>
    </xdr:to>
    <xdr:sp>
      <xdr:nvSpPr>
        <xdr:cNvPr id="79" name="Oval 286"/>
        <xdr:cNvSpPr>
          <a:spLocks/>
        </xdr:cNvSpPr>
      </xdr:nvSpPr>
      <xdr:spPr>
        <a:xfrm flipV="1">
          <a:off x="8181975" y="1451610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152400</xdr:colOff>
      <xdr:row>78</xdr:row>
      <xdr:rowOff>38100</xdr:rowOff>
    </xdr:from>
    <xdr:to>
      <xdr:col>26</xdr:col>
      <xdr:colOff>38100</xdr:colOff>
      <xdr:row>80</xdr:row>
      <xdr:rowOff>66675</xdr:rowOff>
    </xdr:to>
    <xdr:sp>
      <xdr:nvSpPr>
        <xdr:cNvPr id="80" name="Polygon 287"/>
        <xdr:cNvSpPr>
          <a:spLocks/>
        </xdr:cNvSpPr>
      </xdr:nvSpPr>
      <xdr:spPr>
        <a:xfrm>
          <a:off x="9534525" y="14268450"/>
          <a:ext cx="542925"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57150</xdr:colOff>
      <xdr:row>79</xdr:row>
      <xdr:rowOff>123825</xdr:rowOff>
    </xdr:from>
    <xdr:to>
      <xdr:col>24</xdr:col>
      <xdr:colOff>85725</xdr:colOff>
      <xdr:row>79</xdr:row>
      <xdr:rowOff>152400</xdr:rowOff>
    </xdr:to>
    <xdr:sp>
      <xdr:nvSpPr>
        <xdr:cNvPr id="81" name="Oval 288"/>
        <xdr:cNvSpPr>
          <a:spLocks/>
        </xdr:cNvSpPr>
      </xdr:nvSpPr>
      <xdr:spPr>
        <a:xfrm flipV="1">
          <a:off x="9439275" y="1451610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17</xdr:row>
      <xdr:rowOff>47625</xdr:rowOff>
    </xdr:from>
    <xdr:to>
      <xdr:col>5</xdr:col>
      <xdr:colOff>295275</xdr:colOff>
      <xdr:row>19</xdr:row>
      <xdr:rowOff>76200</xdr:rowOff>
    </xdr:to>
    <xdr:sp>
      <xdr:nvSpPr>
        <xdr:cNvPr id="82" name="Polygon 289"/>
        <xdr:cNvSpPr>
          <a:spLocks/>
        </xdr:cNvSpPr>
      </xdr:nvSpPr>
      <xdr:spPr>
        <a:xfrm>
          <a:off x="2990850" y="3371850"/>
          <a:ext cx="514350" cy="466725"/>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21</xdr:row>
      <xdr:rowOff>47625</xdr:rowOff>
    </xdr:from>
    <xdr:to>
      <xdr:col>5</xdr:col>
      <xdr:colOff>295275</xdr:colOff>
      <xdr:row>23</xdr:row>
      <xdr:rowOff>76200</xdr:rowOff>
    </xdr:to>
    <xdr:sp>
      <xdr:nvSpPr>
        <xdr:cNvPr id="83" name="Polygon 290"/>
        <xdr:cNvSpPr>
          <a:spLocks/>
        </xdr:cNvSpPr>
      </xdr:nvSpPr>
      <xdr:spPr>
        <a:xfrm>
          <a:off x="2990850" y="41338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21</xdr:row>
      <xdr:rowOff>47625</xdr:rowOff>
    </xdr:from>
    <xdr:to>
      <xdr:col>5</xdr:col>
      <xdr:colOff>295275</xdr:colOff>
      <xdr:row>23</xdr:row>
      <xdr:rowOff>76200</xdr:rowOff>
    </xdr:to>
    <xdr:sp>
      <xdr:nvSpPr>
        <xdr:cNvPr id="84" name="Polygon 291"/>
        <xdr:cNvSpPr>
          <a:spLocks/>
        </xdr:cNvSpPr>
      </xdr:nvSpPr>
      <xdr:spPr>
        <a:xfrm>
          <a:off x="2990850" y="41338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21</xdr:row>
      <xdr:rowOff>47625</xdr:rowOff>
    </xdr:from>
    <xdr:to>
      <xdr:col>5</xdr:col>
      <xdr:colOff>295275</xdr:colOff>
      <xdr:row>23</xdr:row>
      <xdr:rowOff>76200</xdr:rowOff>
    </xdr:to>
    <xdr:sp>
      <xdr:nvSpPr>
        <xdr:cNvPr id="85" name="Polygon 292"/>
        <xdr:cNvSpPr>
          <a:spLocks/>
        </xdr:cNvSpPr>
      </xdr:nvSpPr>
      <xdr:spPr>
        <a:xfrm>
          <a:off x="2990850" y="41338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21</xdr:row>
      <xdr:rowOff>47625</xdr:rowOff>
    </xdr:from>
    <xdr:to>
      <xdr:col>5</xdr:col>
      <xdr:colOff>295275</xdr:colOff>
      <xdr:row>23</xdr:row>
      <xdr:rowOff>76200</xdr:rowOff>
    </xdr:to>
    <xdr:sp>
      <xdr:nvSpPr>
        <xdr:cNvPr id="86" name="Polygon 293"/>
        <xdr:cNvSpPr>
          <a:spLocks/>
        </xdr:cNvSpPr>
      </xdr:nvSpPr>
      <xdr:spPr>
        <a:xfrm>
          <a:off x="2990850" y="41338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25</xdr:row>
      <xdr:rowOff>47625</xdr:rowOff>
    </xdr:from>
    <xdr:to>
      <xdr:col>5</xdr:col>
      <xdr:colOff>295275</xdr:colOff>
      <xdr:row>27</xdr:row>
      <xdr:rowOff>76200</xdr:rowOff>
    </xdr:to>
    <xdr:sp>
      <xdr:nvSpPr>
        <xdr:cNvPr id="87" name="Polygon 294"/>
        <xdr:cNvSpPr>
          <a:spLocks/>
        </xdr:cNvSpPr>
      </xdr:nvSpPr>
      <xdr:spPr>
        <a:xfrm>
          <a:off x="2990850" y="4848225"/>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25</xdr:row>
      <xdr:rowOff>47625</xdr:rowOff>
    </xdr:from>
    <xdr:to>
      <xdr:col>5</xdr:col>
      <xdr:colOff>295275</xdr:colOff>
      <xdr:row>27</xdr:row>
      <xdr:rowOff>76200</xdr:rowOff>
    </xdr:to>
    <xdr:sp>
      <xdr:nvSpPr>
        <xdr:cNvPr id="88" name="Polygon 295"/>
        <xdr:cNvSpPr>
          <a:spLocks/>
        </xdr:cNvSpPr>
      </xdr:nvSpPr>
      <xdr:spPr>
        <a:xfrm>
          <a:off x="2990850" y="4848225"/>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25</xdr:row>
      <xdr:rowOff>47625</xdr:rowOff>
    </xdr:from>
    <xdr:to>
      <xdr:col>5</xdr:col>
      <xdr:colOff>295275</xdr:colOff>
      <xdr:row>27</xdr:row>
      <xdr:rowOff>76200</xdr:rowOff>
    </xdr:to>
    <xdr:sp>
      <xdr:nvSpPr>
        <xdr:cNvPr id="89" name="Polygon 296"/>
        <xdr:cNvSpPr>
          <a:spLocks/>
        </xdr:cNvSpPr>
      </xdr:nvSpPr>
      <xdr:spPr>
        <a:xfrm>
          <a:off x="2990850" y="4848225"/>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25</xdr:row>
      <xdr:rowOff>47625</xdr:rowOff>
    </xdr:from>
    <xdr:to>
      <xdr:col>5</xdr:col>
      <xdr:colOff>295275</xdr:colOff>
      <xdr:row>27</xdr:row>
      <xdr:rowOff>76200</xdr:rowOff>
    </xdr:to>
    <xdr:sp>
      <xdr:nvSpPr>
        <xdr:cNvPr id="90" name="Polygon 297"/>
        <xdr:cNvSpPr>
          <a:spLocks/>
        </xdr:cNvSpPr>
      </xdr:nvSpPr>
      <xdr:spPr>
        <a:xfrm>
          <a:off x="2990850" y="4848225"/>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25</xdr:row>
      <xdr:rowOff>47625</xdr:rowOff>
    </xdr:from>
    <xdr:to>
      <xdr:col>5</xdr:col>
      <xdr:colOff>295275</xdr:colOff>
      <xdr:row>27</xdr:row>
      <xdr:rowOff>76200</xdr:rowOff>
    </xdr:to>
    <xdr:sp>
      <xdr:nvSpPr>
        <xdr:cNvPr id="91" name="Polygon 298"/>
        <xdr:cNvSpPr>
          <a:spLocks/>
        </xdr:cNvSpPr>
      </xdr:nvSpPr>
      <xdr:spPr>
        <a:xfrm>
          <a:off x="2990850" y="4848225"/>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25</xdr:row>
      <xdr:rowOff>47625</xdr:rowOff>
    </xdr:from>
    <xdr:to>
      <xdr:col>5</xdr:col>
      <xdr:colOff>295275</xdr:colOff>
      <xdr:row>27</xdr:row>
      <xdr:rowOff>76200</xdr:rowOff>
    </xdr:to>
    <xdr:sp>
      <xdr:nvSpPr>
        <xdr:cNvPr id="92" name="Polygon 299"/>
        <xdr:cNvSpPr>
          <a:spLocks/>
        </xdr:cNvSpPr>
      </xdr:nvSpPr>
      <xdr:spPr>
        <a:xfrm>
          <a:off x="2990850" y="4848225"/>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25</xdr:row>
      <xdr:rowOff>47625</xdr:rowOff>
    </xdr:from>
    <xdr:to>
      <xdr:col>5</xdr:col>
      <xdr:colOff>295275</xdr:colOff>
      <xdr:row>27</xdr:row>
      <xdr:rowOff>76200</xdr:rowOff>
    </xdr:to>
    <xdr:sp>
      <xdr:nvSpPr>
        <xdr:cNvPr id="93" name="Polygon 300"/>
        <xdr:cNvSpPr>
          <a:spLocks/>
        </xdr:cNvSpPr>
      </xdr:nvSpPr>
      <xdr:spPr>
        <a:xfrm>
          <a:off x="2990850" y="4848225"/>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25</xdr:row>
      <xdr:rowOff>47625</xdr:rowOff>
    </xdr:from>
    <xdr:to>
      <xdr:col>5</xdr:col>
      <xdr:colOff>295275</xdr:colOff>
      <xdr:row>27</xdr:row>
      <xdr:rowOff>76200</xdr:rowOff>
    </xdr:to>
    <xdr:sp>
      <xdr:nvSpPr>
        <xdr:cNvPr id="94" name="Polygon 301"/>
        <xdr:cNvSpPr>
          <a:spLocks/>
        </xdr:cNvSpPr>
      </xdr:nvSpPr>
      <xdr:spPr>
        <a:xfrm>
          <a:off x="2990850" y="4848225"/>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25</xdr:row>
      <xdr:rowOff>47625</xdr:rowOff>
    </xdr:from>
    <xdr:to>
      <xdr:col>5</xdr:col>
      <xdr:colOff>295275</xdr:colOff>
      <xdr:row>27</xdr:row>
      <xdr:rowOff>76200</xdr:rowOff>
    </xdr:to>
    <xdr:sp>
      <xdr:nvSpPr>
        <xdr:cNvPr id="95" name="Polygon 302"/>
        <xdr:cNvSpPr>
          <a:spLocks/>
        </xdr:cNvSpPr>
      </xdr:nvSpPr>
      <xdr:spPr>
        <a:xfrm>
          <a:off x="2990850" y="4848225"/>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25</xdr:row>
      <xdr:rowOff>47625</xdr:rowOff>
    </xdr:from>
    <xdr:to>
      <xdr:col>5</xdr:col>
      <xdr:colOff>295275</xdr:colOff>
      <xdr:row>27</xdr:row>
      <xdr:rowOff>76200</xdr:rowOff>
    </xdr:to>
    <xdr:sp>
      <xdr:nvSpPr>
        <xdr:cNvPr id="96" name="Polygon 303"/>
        <xdr:cNvSpPr>
          <a:spLocks/>
        </xdr:cNvSpPr>
      </xdr:nvSpPr>
      <xdr:spPr>
        <a:xfrm>
          <a:off x="2990850" y="4848225"/>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29</xdr:row>
      <xdr:rowOff>47625</xdr:rowOff>
    </xdr:from>
    <xdr:to>
      <xdr:col>5</xdr:col>
      <xdr:colOff>295275</xdr:colOff>
      <xdr:row>31</xdr:row>
      <xdr:rowOff>76200</xdr:rowOff>
    </xdr:to>
    <xdr:sp>
      <xdr:nvSpPr>
        <xdr:cNvPr id="97" name="Polygon 304"/>
        <xdr:cNvSpPr>
          <a:spLocks/>
        </xdr:cNvSpPr>
      </xdr:nvSpPr>
      <xdr:spPr>
        <a:xfrm>
          <a:off x="2990850" y="56959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29</xdr:row>
      <xdr:rowOff>47625</xdr:rowOff>
    </xdr:from>
    <xdr:to>
      <xdr:col>5</xdr:col>
      <xdr:colOff>295275</xdr:colOff>
      <xdr:row>31</xdr:row>
      <xdr:rowOff>76200</xdr:rowOff>
    </xdr:to>
    <xdr:sp>
      <xdr:nvSpPr>
        <xdr:cNvPr id="98" name="Polygon 305"/>
        <xdr:cNvSpPr>
          <a:spLocks/>
        </xdr:cNvSpPr>
      </xdr:nvSpPr>
      <xdr:spPr>
        <a:xfrm>
          <a:off x="2990850" y="56959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29</xdr:row>
      <xdr:rowOff>47625</xdr:rowOff>
    </xdr:from>
    <xdr:to>
      <xdr:col>5</xdr:col>
      <xdr:colOff>295275</xdr:colOff>
      <xdr:row>31</xdr:row>
      <xdr:rowOff>76200</xdr:rowOff>
    </xdr:to>
    <xdr:sp>
      <xdr:nvSpPr>
        <xdr:cNvPr id="99" name="Polygon 306"/>
        <xdr:cNvSpPr>
          <a:spLocks/>
        </xdr:cNvSpPr>
      </xdr:nvSpPr>
      <xdr:spPr>
        <a:xfrm>
          <a:off x="2990850" y="56959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29</xdr:row>
      <xdr:rowOff>47625</xdr:rowOff>
    </xdr:from>
    <xdr:to>
      <xdr:col>5</xdr:col>
      <xdr:colOff>295275</xdr:colOff>
      <xdr:row>31</xdr:row>
      <xdr:rowOff>76200</xdr:rowOff>
    </xdr:to>
    <xdr:sp>
      <xdr:nvSpPr>
        <xdr:cNvPr id="100" name="Polygon 307"/>
        <xdr:cNvSpPr>
          <a:spLocks/>
        </xdr:cNvSpPr>
      </xdr:nvSpPr>
      <xdr:spPr>
        <a:xfrm>
          <a:off x="2990850" y="56959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29</xdr:row>
      <xdr:rowOff>47625</xdr:rowOff>
    </xdr:from>
    <xdr:to>
      <xdr:col>5</xdr:col>
      <xdr:colOff>295275</xdr:colOff>
      <xdr:row>31</xdr:row>
      <xdr:rowOff>76200</xdr:rowOff>
    </xdr:to>
    <xdr:sp>
      <xdr:nvSpPr>
        <xdr:cNvPr id="101" name="Polygon 308"/>
        <xdr:cNvSpPr>
          <a:spLocks/>
        </xdr:cNvSpPr>
      </xdr:nvSpPr>
      <xdr:spPr>
        <a:xfrm>
          <a:off x="2990850" y="56959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29</xdr:row>
      <xdr:rowOff>47625</xdr:rowOff>
    </xdr:from>
    <xdr:to>
      <xdr:col>5</xdr:col>
      <xdr:colOff>295275</xdr:colOff>
      <xdr:row>31</xdr:row>
      <xdr:rowOff>76200</xdr:rowOff>
    </xdr:to>
    <xdr:sp>
      <xdr:nvSpPr>
        <xdr:cNvPr id="102" name="Polygon 309"/>
        <xdr:cNvSpPr>
          <a:spLocks/>
        </xdr:cNvSpPr>
      </xdr:nvSpPr>
      <xdr:spPr>
        <a:xfrm>
          <a:off x="2990850" y="56959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29</xdr:row>
      <xdr:rowOff>47625</xdr:rowOff>
    </xdr:from>
    <xdr:to>
      <xdr:col>5</xdr:col>
      <xdr:colOff>295275</xdr:colOff>
      <xdr:row>31</xdr:row>
      <xdr:rowOff>76200</xdr:rowOff>
    </xdr:to>
    <xdr:sp>
      <xdr:nvSpPr>
        <xdr:cNvPr id="103" name="Polygon 310"/>
        <xdr:cNvSpPr>
          <a:spLocks/>
        </xdr:cNvSpPr>
      </xdr:nvSpPr>
      <xdr:spPr>
        <a:xfrm>
          <a:off x="2990850" y="56959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29</xdr:row>
      <xdr:rowOff>47625</xdr:rowOff>
    </xdr:from>
    <xdr:to>
      <xdr:col>5</xdr:col>
      <xdr:colOff>295275</xdr:colOff>
      <xdr:row>31</xdr:row>
      <xdr:rowOff>76200</xdr:rowOff>
    </xdr:to>
    <xdr:sp>
      <xdr:nvSpPr>
        <xdr:cNvPr id="104" name="Polygon 311"/>
        <xdr:cNvSpPr>
          <a:spLocks/>
        </xdr:cNvSpPr>
      </xdr:nvSpPr>
      <xdr:spPr>
        <a:xfrm>
          <a:off x="2990850" y="56959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29</xdr:row>
      <xdr:rowOff>47625</xdr:rowOff>
    </xdr:from>
    <xdr:to>
      <xdr:col>5</xdr:col>
      <xdr:colOff>295275</xdr:colOff>
      <xdr:row>31</xdr:row>
      <xdr:rowOff>76200</xdr:rowOff>
    </xdr:to>
    <xdr:sp>
      <xdr:nvSpPr>
        <xdr:cNvPr id="105" name="Polygon 312"/>
        <xdr:cNvSpPr>
          <a:spLocks/>
        </xdr:cNvSpPr>
      </xdr:nvSpPr>
      <xdr:spPr>
        <a:xfrm>
          <a:off x="2990850" y="56959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29</xdr:row>
      <xdr:rowOff>47625</xdr:rowOff>
    </xdr:from>
    <xdr:to>
      <xdr:col>5</xdr:col>
      <xdr:colOff>295275</xdr:colOff>
      <xdr:row>31</xdr:row>
      <xdr:rowOff>76200</xdr:rowOff>
    </xdr:to>
    <xdr:sp>
      <xdr:nvSpPr>
        <xdr:cNvPr id="106" name="Polygon 313"/>
        <xdr:cNvSpPr>
          <a:spLocks/>
        </xdr:cNvSpPr>
      </xdr:nvSpPr>
      <xdr:spPr>
        <a:xfrm>
          <a:off x="2990850" y="56959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29</xdr:row>
      <xdr:rowOff>47625</xdr:rowOff>
    </xdr:from>
    <xdr:to>
      <xdr:col>5</xdr:col>
      <xdr:colOff>295275</xdr:colOff>
      <xdr:row>31</xdr:row>
      <xdr:rowOff>76200</xdr:rowOff>
    </xdr:to>
    <xdr:sp>
      <xdr:nvSpPr>
        <xdr:cNvPr id="107" name="Polygon 314"/>
        <xdr:cNvSpPr>
          <a:spLocks/>
        </xdr:cNvSpPr>
      </xdr:nvSpPr>
      <xdr:spPr>
        <a:xfrm>
          <a:off x="2990850" y="5695950"/>
          <a:ext cx="514350" cy="4191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34</xdr:row>
      <xdr:rowOff>47625</xdr:rowOff>
    </xdr:from>
    <xdr:to>
      <xdr:col>5</xdr:col>
      <xdr:colOff>85725</xdr:colOff>
      <xdr:row>36</xdr:row>
      <xdr:rowOff>19050</xdr:rowOff>
    </xdr:to>
    <xdr:sp>
      <xdr:nvSpPr>
        <xdr:cNvPr id="108" name="Polygon 393"/>
        <xdr:cNvSpPr>
          <a:spLocks/>
        </xdr:cNvSpPr>
      </xdr:nvSpPr>
      <xdr:spPr>
        <a:xfrm>
          <a:off x="2628900" y="6772275"/>
          <a:ext cx="666750" cy="390525"/>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34</xdr:row>
      <xdr:rowOff>57150</xdr:rowOff>
    </xdr:from>
    <xdr:to>
      <xdr:col>9</xdr:col>
      <xdr:colOff>85725</xdr:colOff>
      <xdr:row>38</xdr:row>
      <xdr:rowOff>95250</xdr:rowOff>
    </xdr:to>
    <xdr:sp>
      <xdr:nvSpPr>
        <xdr:cNvPr id="109" name="Polygon 395"/>
        <xdr:cNvSpPr>
          <a:spLocks/>
        </xdr:cNvSpPr>
      </xdr:nvSpPr>
      <xdr:spPr>
        <a:xfrm>
          <a:off x="3886200" y="6781800"/>
          <a:ext cx="781050" cy="942975"/>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36</xdr:row>
      <xdr:rowOff>76200</xdr:rowOff>
    </xdr:from>
    <xdr:to>
      <xdr:col>5</xdr:col>
      <xdr:colOff>95250</xdr:colOff>
      <xdr:row>36</xdr:row>
      <xdr:rowOff>76200</xdr:rowOff>
    </xdr:to>
    <xdr:sp>
      <xdr:nvSpPr>
        <xdr:cNvPr id="110" name="Line 4"/>
        <xdr:cNvSpPr>
          <a:spLocks/>
        </xdr:cNvSpPr>
      </xdr:nvSpPr>
      <xdr:spPr>
        <a:xfrm flipV="1">
          <a:off x="2638425" y="7219950"/>
          <a:ext cx="6667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36</xdr:row>
      <xdr:rowOff>123825</xdr:rowOff>
    </xdr:from>
    <xdr:to>
      <xdr:col>5</xdr:col>
      <xdr:colOff>28575</xdr:colOff>
      <xdr:row>38</xdr:row>
      <xdr:rowOff>152400</xdr:rowOff>
    </xdr:to>
    <xdr:sp>
      <xdr:nvSpPr>
        <xdr:cNvPr id="111" name="Polygon 407"/>
        <xdr:cNvSpPr>
          <a:spLocks/>
        </xdr:cNvSpPr>
      </xdr:nvSpPr>
      <xdr:spPr>
        <a:xfrm>
          <a:off x="2667000" y="7267575"/>
          <a:ext cx="571500" cy="51435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36</xdr:row>
      <xdr:rowOff>85725</xdr:rowOff>
    </xdr:from>
    <xdr:to>
      <xdr:col>9</xdr:col>
      <xdr:colOff>38100</xdr:colOff>
      <xdr:row>36</xdr:row>
      <xdr:rowOff>85725</xdr:rowOff>
    </xdr:to>
    <xdr:sp>
      <xdr:nvSpPr>
        <xdr:cNvPr id="112" name="Line 4"/>
        <xdr:cNvSpPr>
          <a:spLocks/>
        </xdr:cNvSpPr>
      </xdr:nvSpPr>
      <xdr:spPr>
        <a:xfrm flipV="1">
          <a:off x="4105275" y="7229475"/>
          <a:ext cx="514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35</xdr:row>
      <xdr:rowOff>142875</xdr:rowOff>
    </xdr:from>
    <xdr:to>
      <xdr:col>13</xdr:col>
      <xdr:colOff>9525</xdr:colOff>
      <xdr:row>37</xdr:row>
      <xdr:rowOff>66675</xdr:rowOff>
    </xdr:to>
    <xdr:sp>
      <xdr:nvSpPr>
        <xdr:cNvPr id="113" name="Polygon 409"/>
        <xdr:cNvSpPr>
          <a:spLocks/>
        </xdr:cNvSpPr>
      </xdr:nvSpPr>
      <xdr:spPr>
        <a:xfrm>
          <a:off x="5391150" y="7029450"/>
          <a:ext cx="542925" cy="43815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40</xdr:row>
      <xdr:rowOff>47625</xdr:rowOff>
    </xdr:from>
    <xdr:to>
      <xdr:col>5</xdr:col>
      <xdr:colOff>85725</xdr:colOff>
      <xdr:row>42</xdr:row>
      <xdr:rowOff>19050</xdr:rowOff>
    </xdr:to>
    <xdr:sp>
      <xdr:nvSpPr>
        <xdr:cNvPr id="114" name="Polygon 412"/>
        <xdr:cNvSpPr>
          <a:spLocks/>
        </xdr:cNvSpPr>
      </xdr:nvSpPr>
      <xdr:spPr>
        <a:xfrm>
          <a:off x="2628900" y="8134350"/>
          <a:ext cx="666750" cy="390525"/>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40</xdr:row>
      <xdr:rowOff>0</xdr:rowOff>
    </xdr:from>
    <xdr:to>
      <xdr:col>9</xdr:col>
      <xdr:colOff>95250</xdr:colOff>
      <xdr:row>44</xdr:row>
      <xdr:rowOff>38100</xdr:rowOff>
    </xdr:to>
    <xdr:sp>
      <xdr:nvSpPr>
        <xdr:cNvPr id="115" name="Polygon 413"/>
        <xdr:cNvSpPr>
          <a:spLocks/>
        </xdr:cNvSpPr>
      </xdr:nvSpPr>
      <xdr:spPr>
        <a:xfrm>
          <a:off x="3895725" y="8086725"/>
          <a:ext cx="781050" cy="904875"/>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42</xdr:row>
      <xdr:rowOff>76200</xdr:rowOff>
    </xdr:from>
    <xdr:to>
      <xdr:col>5</xdr:col>
      <xdr:colOff>95250</xdr:colOff>
      <xdr:row>42</xdr:row>
      <xdr:rowOff>76200</xdr:rowOff>
    </xdr:to>
    <xdr:sp>
      <xdr:nvSpPr>
        <xdr:cNvPr id="116" name="Line 4"/>
        <xdr:cNvSpPr>
          <a:spLocks/>
        </xdr:cNvSpPr>
      </xdr:nvSpPr>
      <xdr:spPr>
        <a:xfrm flipV="1">
          <a:off x="2638425" y="8582025"/>
          <a:ext cx="6667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42</xdr:row>
      <xdr:rowOff>123825</xdr:rowOff>
    </xdr:from>
    <xdr:to>
      <xdr:col>5</xdr:col>
      <xdr:colOff>28575</xdr:colOff>
      <xdr:row>44</xdr:row>
      <xdr:rowOff>152400</xdr:rowOff>
    </xdr:to>
    <xdr:sp>
      <xdr:nvSpPr>
        <xdr:cNvPr id="117" name="Polygon 415"/>
        <xdr:cNvSpPr>
          <a:spLocks/>
        </xdr:cNvSpPr>
      </xdr:nvSpPr>
      <xdr:spPr>
        <a:xfrm>
          <a:off x="2667000" y="8629650"/>
          <a:ext cx="571500" cy="47625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42</xdr:row>
      <xdr:rowOff>85725</xdr:rowOff>
    </xdr:from>
    <xdr:to>
      <xdr:col>9</xdr:col>
      <xdr:colOff>95250</xdr:colOff>
      <xdr:row>42</xdr:row>
      <xdr:rowOff>85725</xdr:rowOff>
    </xdr:to>
    <xdr:sp>
      <xdr:nvSpPr>
        <xdr:cNvPr id="118" name="Line 4"/>
        <xdr:cNvSpPr>
          <a:spLocks/>
        </xdr:cNvSpPr>
      </xdr:nvSpPr>
      <xdr:spPr>
        <a:xfrm flipV="1">
          <a:off x="4162425" y="8591550"/>
          <a:ext cx="514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41</xdr:row>
      <xdr:rowOff>142875</xdr:rowOff>
    </xdr:from>
    <xdr:to>
      <xdr:col>13</xdr:col>
      <xdr:colOff>9525</xdr:colOff>
      <xdr:row>43</xdr:row>
      <xdr:rowOff>66675</xdr:rowOff>
    </xdr:to>
    <xdr:sp>
      <xdr:nvSpPr>
        <xdr:cNvPr id="119" name="Polygon 417"/>
        <xdr:cNvSpPr>
          <a:spLocks/>
        </xdr:cNvSpPr>
      </xdr:nvSpPr>
      <xdr:spPr>
        <a:xfrm>
          <a:off x="5391150" y="8391525"/>
          <a:ext cx="542925" cy="43815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55</xdr:row>
      <xdr:rowOff>57150</xdr:rowOff>
    </xdr:from>
    <xdr:to>
      <xdr:col>5</xdr:col>
      <xdr:colOff>142875</xdr:colOff>
      <xdr:row>59</xdr:row>
      <xdr:rowOff>47625</xdr:rowOff>
    </xdr:to>
    <xdr:sp>
      <xdr:nvSpPr>
        <xdr:cNvPr id="120" name="Polygon 418"/>
        <xdr:cNvSpPr>
          <a:spLocks/>
        </xdr:cNvSpPr>
      </xdr:nvSpPr>
      <xdr:spPr>
        <a:xfrm>
          <a:off x="2543175" y="11106150"/>
          <a:ext cx="809625" cy="752475"/>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55</xdr:row>
      <xdr:rowOff>47625</xdr:rowOff>
    </xdr:from>
    <xdr:to>
      <xdr:col>9</xdr:col>
      <xdr:colOff>76200</xdr:colOff>
      <xdr:row>59</xdr:row>
      <xdr:rowOff>47625</xdr:rowOff>
    </xdr:to>
    <xdr:sp>
      <xdr:nvSpPr>
        <xdr:cNvPr id="121" name="Polygon 419"/>
        <xdr:cNvSpPr>
          <a:spLocks/>
        </xdr:cNvSpPr>
      </xdr:nvSpPr>
      <xdr:spPr>
        <a:xfrm>
          <a:off x="3905250" y="11096625"/>
          <a:ext cx="752475" cy="7620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57</xdr:row>
      <xdr:rowOff>76200</xdr:rowOff>
    </xdr:from>
    <xdr:to>
      <xdr:col>5</xdr:col>
      <xdr:colOff>95250</xdr:colOff>
      <xdr:row>57</xdr:row>
      <xdr:rowOff>76200</xdr:rowOff>
    </xdr:to>
    <xdr:sp>
      <xdr:nvSpPr>
        <xdr:cNvPr id="122" name="Line 4"/>
        <xdr:cNvSpPr>
          <a:spLocks/>
        </xdr:cNvSpPr>
      </xdr:nvSpPr>
      <xdr:spPr>
        <a:xfrm flipV="1">
          <a:off x="2781300" y="11506200"/>
          <a:ext cx="523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57</xdr:row>
      <xdr:rowOff>76200</xdr:rowOff>
    </xdr:from>
    <xdr:to>
      <xdr:col>9</xdr:col>
      <xdr:colOff>95250</xdr:colOff>
      <xdr:row>57</xdr:row>
      <xdr:rowOff>85725</xdr:rowOff>
    </xdr:to>
    <xdr:sp>
      <xdr:nvSpPr>
        <xdr:cNvPr id="123" name="Line 4"/>
        <xdr:cNvSpPr>
          <a:spLocks/>
        </xdr:cNvSpPr>
      </xdr:nvSpPr>
      <xdr:spPr>
        <a:xfrm>
          <a:off x="4171950" y="11506200"/>
          <a:ext cx="50482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295275</xdr:colOff>
      <xdr:row>55</xdr:row>
      <xdr:rowOff>28575</xdr:rowOff>
    </xdr:from>
    <xdr:to>
      <xdr:col>15</xdr:col>
      <xdr:colOff>28575</xdr:colOff>
      <xdr:row>57</xdr:row>
      <xdr:rowOff>57150</xdr:rowOff>
    </xdr:to>
    <xdr:sp>
      <xdr:nvSpPr>
        <xdr:cNvPr id="124" name="Polygon 425"/>
        <xdr:cNvSpPr>
          <a:spLocks/>
        </xdr:cNvSpPr>
      </xdr:nvSpPr>
      <xdr:spPr>
        <a:xfrm>
          <a:off x="5191125" y="11077575"/>
          <a:ext cx="1390650" cy="409575"/>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56</xdr:row>
      <xdr:rowOff>95250</xdr:rowOff>
    </xdr:from>
    <xdr:to>
      <xdr:col>13</xdr:col>
      <xdr:colOff>142875</xdr:colOff>
      <xdr:row>56</xdr:row>
      <xdr:rowOff>123825</xdr:rowOff>
    </xdr:to>
    <xdr:sp>
      <xdr:nvSpPr>
        <xdr:cNvPr id="125" name="Oval 426"/>
        <xdr:cNvSpPr>
          <a:spLocks/>
        </xdr:cNvSpPr>
      </xdr:nvSpPr>
      <xdr:spPr>
        <a:xfrm flipV="1">
          <a:off x="6038850" y="1133475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57</xdr:row>
      <xdr:rowOff>104775</xdr:rowOff>
    </xdr:from>
    <xdr:to>
      <xdr:col>15</xdr:col>
      <xdr:colOff>19050</xdr:colOff>
      <xdr:row>57</xdr:row>
      <xdr:rowOff>104775</xdr:rowOff>
    </xdr:to>
    <xdr:sp>
      <xdr:nvSpPr>
        <xdr:cNvPr id="126" name="Line 4"/>
        <xdr:cNvSpPr>
          <a:spLocks/>
        </xdr:cNvSpPr>
      </xdr:nvSpPr>
      <xdr:spPr>
        <a:xfrm>
          <a:off x="5200650" y="11534775"/>
          <a:ext cx="1371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314325</xdr:colOff>
      <xdr:row>57</xdr:row>
      <xdr:rowOff>161925</xdr:rowOff>
    </xdr:from>
    <xdr:to>
      <xdr:col>15</xdr:col>
      <xdr:colOff>47625</xdr:colOff>
      <xdr:row>59</xdr:row>
      <xdr:rowOff>152400</xdr:rowOff>
    </xdr:to>
    <xdr:sp>
      <xdr:nvSpPr>
        <xdr:cNvPr id="127" name="Polygon 428"/>
        <xdr:cNvSpPr>
          <a:spLocks/>
        </xdr:cNvSpPr>
      </xdr:nvSpPr>
      <xdr:spPr>
        <a:xfrm>
          <a:off x="5210175" y="11591925"/>
          <a:ext cx="1390650" cy="371475"/>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58</xdr:row>
      <xdr:rowOff>95250</xdr:rowOff>
    </xdr:from>
    <xdr:to>
      <xdr:col>13</xdr:col>
      <xdr:colOff>142875</xdr:colOff>
      <xdr:row>58</xdr:row>
      <xdr:rowOff>123825</xdr:rowOff>
    </xdr:to>
    <xdr:sp>
      <xdr:nvSpPr>
        <xdr:cNvPr id="128" name="Oval 429"/>
        <xdr:cNvSpPr>
          <a:spLocks/>
        </xdr:cNvSpPr>
      </xdr:nvSpPr>
      <xdr:spPr>
        <a:xfrm flipV="1">
          <a:off x="6038850" y="1171575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152400</xdr:colOff>
      <xdr:row>55</xdr:row>
      <xdr:rowOff>28575</xdr:rowOff>
    </xdr:from>
    <xdr:to>
      <xdr:col>21</xdr:col>
      <xdr:colOff>28575</xdr:colOff>
      <xdr:row>57</xdr:row>
      <xdr:rowOff>57150</xdr:rowOff>
    </xdr:to>
    <xdr:sp>
      <xdr:nvSpPr>
        <xdr:cNvPr id="129" name="Polygon 430"/>
        <xdr:cNvSpPr>
          <a:spLocks/>
        </xdr:cNvSpPr>
      </xdr:nvSpPr>
      <xdr:spPr>
        <a:xfrm>
          <a:off x="7962900" y="11077575"/>
          <a:ext cx="504825" cy="409575"/>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56</xdr:row>
      <xdr:rowOff>95250</xdr:rowOff>
    </xdr:from>
    <xdr:to>
      <xdr:col>19</xdr:col>
      <xdr:colOff>142875</xdr:colOff>
      <xdr:row>56</xdr:row>
      <xdr:rowOff>123825</xdr:rowOff>
    </xdr:to>
    <xdr:sp>
      <xdr:nvSpPr>
        <xdr:cNvPr id="130" name="Oval 431"/>
        <xdr:cNvSpPr>
          <a:spLocks/>
        </xdr:cNvSpPr>
      </xdr:nvSpPr>
      <xdr:spPr>
        <a:xfrm flipV="1">
          <a:off x="7924800" y="1133475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304800</xdr:colOff>
      <xdr:row>57</xdr:row>
      <xdr:rowOff>104775</xdr:rowOff>
    </xdr:from>
    <xdr:to>
      <xdr:col>21</xdr:col>
      <xdr:colOff>19050</xdr:colOff>
      <xdr:row>57</xdr:row>
      <xdr:rowOff>104775</xdr:rowOff>
    </xdr:to>
    <xdr:sp>
      <xdr:nvSpPr>
        <xdr:cNvPr id="131" name="Line 4"/>
        <xdr:cNvSpPr>
          <a:spLocks/>
        </xdr:cNvSpPr>
      </xdr:nvSpPr>
      <xdr:spPr>
        <a:xfrm>
          <a:off x="7172325" y="11534775"/>
          <a:ext cx="1285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57</xdr:row>
      <xdr:rowOff>152400</xdr:rowOff>
    </xdr:from>
    <xdr:to>
      <xdr:col>21</xdr:col>
      <xdr:colOff>57150</xdr:colOff>
      <xdr:row>59</xdr:row>
      <xdr:rowOff>95250</xdr:rowOff>
    </xdr:to>
    <xdr:sp>
      <xdr:nvSpPr>
        <xdr:cNvPr id="132" name="Polygon 433"/>
        <xdr:cNvSpPr>
          <a:spLocks/>
        </xdr:cNvSpPr>
      </xdr:nvSpPr>
      <xdr:spPr>
        <a:xfrm>
          <a:off x="8020050" y="11582400"/>
          <a:ext cx="476250" cy="32385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58</xdr:row>
      <xdr:rowOff>95250</xdr:rowOff>
    </xdr:from>
    <xdr:to>
      <xdr:col>19</xdr:col>
      <xdr:colOff>142875</xdr:colOff>
      <xdr:row>58</xdr:row>
      <xdr:rowOff>123825</xdr:rowOff>
    </xdr:to>
    <xdr:sp>
      <xdr:nvSpPr>
        <xdr:cNvPr id="133" name="Oval 434"/>
        <xdr:cNvSpPr>
          <a:spLocks/>
        </xdr:cNvSpPr>
      </xdr:nvSpPr>
      <xdr:spPr>
        <a:xfrm flipV="1">
          <a:off x="7924800" y="1171575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49</xdr:row>
      <xdr:rowOff>57150</xdr:rowOff>
    </xdr:from>
    <xdr:to>
      <xdr:col>5</xdr:col>
      <xdr:colOff>142875</xdr:colOff>
      <xdr:row>53</xdr:row>
      <xdr:rowOff>47625</xdr:rowOff>
    </xdr:to>
    <xdr:sp>
      <xdr:nvSpPr>
        <xdr:cNvPr id="134" name="Polygon 445"/>
        <xdr:cNvSpPr>
          <a:spLocks/>
        </xdr:cNvSpPr>
      </xdr:nvSpPr>
      <xdr:spPr>
        <a:xfrm>
          <a:off x="2543175" y="9963150"/>
          <a:ext cx="809625" cy="752475"/>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49</xdr:row>
      <xdr:rowOff>47625</xdr:rowOff>
    </xdr:from>
    <xdr:to>
      <xdr:col>9</xdr:col>
      <xdr:colOff>76200</xdr:colOff>
      <xdr:row>53</xdr:row>
      <xdr:rowOff>47625</xdr:rowOff>
    </xdr:to>
    <xdr:sp>
      <xdr:nvSpPr>
        <xdr:cNvPr id="135" name="Polygon 446"/>
        <xdr:cNvSpPr>
          <a:spLocks/>
        </xdr:cNvSpPr>
      </xdr:nvSpPr>
      <xdr:spPr>
        <a:xfrm>
          <a:off x="3905250" y="9953625"/>
          <a:ext cx="752475" cy="76200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51</xdr:row>
      <xdr:rowOff>76200</xdr:rowOff>
    </xdr:from>
    <xdr:to>
      <xdr:col>5</xdr:col>
      <xdr:colOff>95250</xdr:colOff>
      <xdr:row>51</xdr:row>
      <xdr:rowOff>76200</xdr:rowOff>
    </xdr:to>
    <xdr:sp>
      <xdr:nvSpPr>
        <xdr:cNvPr id="136" name="Line 4"/>
        <xdr:cNvSpPr>
          <a:spLocks/>
        </xdr:cNvSpPr>
      </xdr:nvSpPr>
      <xdr:spPr>
        <a:xfrm flipV="1">
          <a:off x="2781300" y="10363200"/>
          <a:ext cx="523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51</xdr:row>
      <xdr:rowOff>76200</xdr:rowOff>
    </xdr:from>
    <xdr:to>
      <xdr:col>9</xdr:col>
      <xdr:colOff>95250</xdr:colOff>
      <xdr:row>51</xdr:row>
      <xdr:rowOff>85725</xdr:rowOff>
    </xdr:to>
    <xdr:sp>
      <xdr:nvSpPr>
        <xdr:cNvPr id="137" name="Line 4"/>
        <xdr:cNvSpPr>
          <a:spLocks/>
        </xdr:cNvSpPr>
      </xdr:nvSpPr>
      <xdr:spPr>
        <a:xfrm>
          <a:off x="4171950" y="10363200"/>
          <a:ext cx="50482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295275</xdr:colOff>
      <xdr:row>49</xdr:row>
      <xdr:rowOff>28575</xdr:rowOff>
    </xdr:from>
    <xdr:to>
      <xdr:col>15</xdr:col>
      <xdr:colOff>28575</xdr:colOff>
      <xdr:row>51</xdr:row>
      <xdr:rowOff>57150</xdr:rowOff>
    </xdr:to>
    <xdr:sp>
      <xdr:nvSpPr>
        <xdr:cNvPr id="138" name="Polygon 449"/>
        <xdr:cNvSpPr>
          <a:spLocks/>
        </xdr:cNvSpPr>
      </xdr:nvSpPr>
      <xdr:spPr>
        <a:xfrm>
          <a:off x="5191125" y="9934575"/>
          <a:ext cx="1390650" cy="409575"/>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50</xdr:row>
      <xdr:rowOff>95250</xdr:rowOff>
    </xdr:from>
    <xdr:to>
      <xdr:col>13</xdr:col>
      <xdr:colOff>142875</xdr:colOff>
      <xdr:row>50</xdr:row>
      <xdr:rowOff>123825</xdr:rowOff>
    </xdr:to>
    <xdr:sp>
      <xdr:nvSpPr>
        <xdr:cNvPr id="139" name="Oval 450"/>
        <xdr:cNvSpPr>
          <a:spLocks/>
        </xdr:cNvSpPr>
      </xdr:nvSpPr>
      <xdr:spPr>
        <a:xfrm flipV="1">
          <a:off x="6038850" y="1019175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51</xdr:row>
      <xdr:rowOff>104775</xdr:rowOff>
    </xdr:from>
    <xdr:to>
      <xdr:col>15</xdr:col>
      <xdr:colOff>19050</xdr:colOff>
      <xdr:row>51</xdr:row>
      <xdr:rowOff>104775</xdr:rowOff>
    </xdr:to>
    <xdr:sp>
      <xdr:nvSpPr>
        <xdr:cNvPr id="140" name="Line 4"/>
        <xdr:cNvSpPr>
          <a:spLocks/>
        </xdr:cNvSpPr>
      </xdr:nvSpPr>
      <xdr:spPr>
        <a:xfrm>
          <a:off x="5200650" y="10391775"/>
          <a:ext cx="1371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314325</xdr:colOff>
      <xdr:row>51</xdr:row>
      <xdr:rowOff>161925</xdr:rowOff>
    </xdr:from>
    <xdr:to>
      <xdr:col>15</xdr:col>
      <xdr:colOff>47625</xdr:colOff>
      <xdr:row>53</xdr:row>
      <xdr:rowOff>152400</xdr:rowOff>
    </xdr:to>
    <xdr:sp>
      <xdr:nvSpPr>
        <xdr:cNvPr id="141" name="Polygon 452"/>
        <xdr:cNvSpPr>
          <a:spLocks/>
        </xdr:cNvSpPr>
      </xdr:nvSpPr>
      <xdr:spPr>
        <a:xfrm>
          <a:off x="5210175" y="10448925"/>
          <a:ext cx="1390650" cy="371475"/>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52</xdr:row>
      <xdr:rowOff>95250</xdr:rowOff>
    </xdr:from>
    <xdr:to>
      <xdr:col>13</xdr:col>
      <xdr:colOff>142875</xdr:colOff>
      <xdr:row>52</xdr:row>
      <xdr:rowOff>123825</xdr:rowOff>
    </xdr:to>
    <xdr:sp>
      <xdr:nvSpPr>
        <xdr:cNvPr id="142" name="Oval 453"/>
        <xdr:cNvSpPr>
          <a:spLocks/>
        </xdr:cNvSpPr>
      </xdr:nvSpPr>
      <xdr:spPr>
        <a:xfrm flipV="1">
          <a:off x="6038850" y="1057275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152400</xdr:colOff>
      <xdr:row>49</xdr:row>
      <xdr:rowOff>28575</xdr:rowOff>
    </xdr:from>
    <xdr:to>
      <xdr:col>21</xdr:col>
      <xdr:colOff>28575</xdr:colOff>
      <xdr:row>51</xdr:row>
      <xdr:rowOff>57150</xdr:rowOff>
    </xdr:to>
    <xdr:sp>
      <xdr:nvSpPr>
        <xdr:cNvPr id="143" name="Polygon 454"/>
        <xdr:cNvSpPr>
          <a:spLocks/>
        </xdr:cNvSpPr>
      </xdr:nvSpPr>
      <xdr:spPr>
        <a:xfrm>
          <a:off x="7962900" y="9934575"/>
          <a:ext cx="504825" cy="409575"/>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50</xdr:row>
      <xdr:rowOff>95250</xdr:rowOff>
    </xdr:from>
    <xdr:to>
      <xdr:col>19</xdr:col>
      <xdr:colOff>142875</xdr:colOff>
      <xdr:row>50</xdr:row>
      <xdr:rowOff>123825</xdr:rowOff>
    </xdr:to>
    <xdr:sp>
      <xdr:nvSpPr>
        <xdr:cNvPr id="144" name="Oval 455"/>
        <xdr:cNvSpPr>
          <a:spLocks/>
        </xdr:cNvSpPr>
      </xdr:nvSpPr>
      <xdr:spPr>
        <a:xfrm flipV="1">
          <a:off x="7924800" y="1019175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304800</xdr:colOff>
      <xdr:row>51</xdr:row>
      <xdr:rowOff>104775</xdr:rowOff>
    </xdr:from>
    <xdr:to>
      <xdr:col>21</xdr:col>
      <xdr:colOff>19050</xdr:colOff>
      <xdr:row>51</xdr:row>
      <xdr:rowOff>104775</xdr:rowOff>
    </xdr:to>
    <xdr:sp>
      <xdr:nvSpPr>
        <xdr:cNvPr id="145" name="Line 4"/>
        <xdr:cNvSpPr>
          <a:spLocks/>
        </xdr:cNvSpPr>
      </xdr:nvSpPr>
      <xdr:spPr>
        <a:xfrm>
          <a:off x="7172325" y="10391775"/>
          <a:ext cx="1285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51</xdr:row>
      <xdr:rowOff>152400</xdr:rowOff>
    </xdr:from>
    <xdr:to>
      <xdr:col>21</xdr:col>
      <xdr:colOff>57150</xdr:colOff>
      <xdr:row>53</xdr:row>
      <xdr:rowOff>95250</xdr:rowOff>
    </xdr:to>
    <xdr:sp>
      <xdr:nvSpPr>
        <xdr:cNvPr id="146" name="Polygon 457"/>
        <xdr:cNvSpPr>
          <a:spLocks/>
        </xdr:cNvSpPr>
      </xdr:nvSpPr>
      <xdr:spPr>
        <a:xfrm>
          <a:off x="8020050" y="10439400"/>
          <a:ext cx="476250" cy="323850"/>
        </a:xfrm>
        <a:custGeom>
          <a:pathLst>
            <a:path h="103" w="215">
              <a:moveTo>
                <a:pt x="0" y="34"/>
              </a:moveTo>
              <a:lnTo>
                <a:pt x="16" y="34"/>
              </a:lnTo>
              <a:lnTo>
                <a:pt x="31" y="103"/>
              </a:lnTo>
              <a:lnTo>
                <a:pt x="53" y="0"/>
              </a:lnTo>
              <a:lnTo>
                <a:pt x="215" y="0"/>
              </a:lnTo>
              <a:lnTo>
                <a:pt x="215" y="9"/>
              </a:lnTo>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52</xdr:row>
      <xdr:rowOff>95250</xdr:rowOff>
    </xdr:from>
    <xdr:to>
      <xdr:col>19</xdr:col>
      <xdr:colOff>142875</xdr:colOff>
      <xdr:row>52</xdr:row>
      <xdr:rowOff>123825</xdr:rowOff>
    </xdr:to>
    <xdr:sp>
      <xdr:nvSpPr>
        <xdr:cNvPr id="147" name="Oval 458"/>
        <xdr:cNvSpPr>
          <a:spLocks/>
        </xdr:cNvSpPr>
      </xdr:nvSpPr>
      <xdr:spPr>
        <a:xfrm flipV="1">
          <a:off x="7924800" y="10572750"/>
          <a:ext cx="28575" cy="2857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BV310"/>
  <sheetViews>
    <sheetView tabSelected="1" zoomScalePageLayoutView="0" workbookViewId="0" topLeftCell="A49">
      <selection activeCell="V96" sqref="V96"/>
    </sheetView>
  </sheetViews>
  <sheetFormatPr defaultColWidth="11.421875" defaultRowHeight="12.75"/>
  <cols>
    <col min="1" max="1" width="17.421875" style="0" customWidth="1"/>
    <col min="2" max="2" width="15.7109375" style="0" customWidth="1"/>
    <col min="3" max="3" width="4.7109375" style="0" customWidth="1"/>
    <col min="4" max="4" width="5.57421875" style="0" customWidth="1"/>
    <col min="5" max="7" width="4.7109375" style="0" customWidth="1"/>
    <col min="8" max="8" width="5.8515625" style="0" customWidth="1"/>
    <col min="9" max="9" width="5.28125" style="0" customWidth="1"/>
    <col min="10" max="10" width="4.7109375" style="0" customWidth="1"/>
    <col min="11" max="11" width="6.00390625" style="0" customWidth="1"/>
    <col min="12" max="25" width="4.7109375" style="0" customWidth="1"/>
    <col min="26" max="26" width="5.140625" style="0" customWidth="1"/>
    <col min="27" max="27" width="5.57421875" style="0" customWidth="1"/>
    <col min="28" max="28" width="5.8515625" style="0" customWidth="1"/>
    <col min="29" max="29" width="6.140625" style="0" customWidth="1"/>
    <col min="30" max="30" width="6.8515625" style="0" customWidth="1"/>
    <col min="31" max="31" width="9.28125" style="0" customWidth="1"/>
    <col min="32" max="32" width="8.8515625" style="0" customWidth="1"/>
    <col min="33" max="37" width="5.7109375" style="0" customWidth="1"/>
    <col min="38" max="38" width="20.421875" style="0" customWidth="1"/>
    <col min="39" max="56" width="5.7109375" style="0" customWidth="1"/>
  </cols>
  <sheetData>
    <row r="1" spans="1:37" ht="12.75">
      <c r="A1" s="1"/>
      <c r="B1" s="1"/>
      <c r="C1" s="1"/>
      <c r="D1" s="1"/>
      <c r="E1" s="1"/>
      <c r="F1" s="31"/>
      <c r="G1" s="31"/>
      <c r="H1" s="31"/>
      <c r="I1" s="31"/>
      <c r="J1" s="31"/>
      <c r="K1" s="31"/>
      <c r="L1" s="1"/>
      <c r="M1" s="1"/>
      <c r="N1" s="1"/>
      <c r="O1" s="1"/>
      <c r="P1" s="1"/>
      <c r="Q1" s="1"/>
      <c r="R1" s="1"/>
      <c r="S1" s="1"/>
      <c r="T1" s="1"/>
      <c r="U1" s="1"/>
      <c r="V1" s="10" t="s">
        <v>24</v>
      </c>
      <c r="W1" s="1"/>
      <c r="X1" s="1"/>
      <c r="Y1" s="1"/>
      <c r="Z1" s="1"/>
      <c r="AA1" s="1"/>
      <c r="AB1" s="1"/>
      <c r="AC1" s="1"/>
      <c r="AD1" s="1"/>
      <c r="AE1" s="1"/>
      <c r="AF1" s="1"/>
      <c r="AG1" s="1"/>
      <c r="AH1" s="1"/>
      <c r="AI1" s="1"/>
      <c r="AJ1" s="1"/>
      <c r="AK1" s="1"/>
    </row>
    <row r="2" spans="1:37" ht="19.5" customHeight="1">
      <c r="A2" s="30" t="s">
        <v>6</v>
      </c>
      <c r="B2" s="33" t="s">
        <v>31</v>
      </c>
      <c r="C2" s="1"/>
      <c r="D2" s="1"/>
      <c r="E2" s="1"/>
      <c r="F2" s="1"/>
      <c r="G2" s="1"/>
      <c r="H2" s="31"/>
      <c r="I2" s="1"/>
      <c r="J2" s="1"/>
      <c r="K2" s="1"/>
      <c r="L2" s="1"/>
      <c r="M2" s="1"/>
      <c r="N2" s="1"/>
      <c r="O2" s="1"/>
      <c r="P2" s="1"/>
      <c r="Q2" s="1"/>
      <c r="R2" s="1"/>
      <c r="S2" s="1"/>
      <c r="T2" s="9"/>
      <c r="U2" s="9"/>
      <c r="V2" s="12" t="s">
        <v>23</v>
      </c>
      <c r="W2" s="9"/>
      <c r="X2" s="1"/>
      <c r="Y2" s="1"/>
      <c r="Z2" s="1"/>
      <c r="AA2" s="1"/>
      <c r="AB2" s="1"/>
      <c r="AC2" s="1"/>
      <c r="AD2" s="1"/>
      <c r="AE2" s="1"/>
      <c r="AF2" s="1"/>
      <c r="AG2" s="1"/>
      <c r="AH2" s="1"/>
      <c r="AI2" s="1"/>
      <c r="AJ2" s="1"/>
      <c r="AK2" s="1"/>
    </row>
    <row r="3" spans="1:37" ht="19.5" customHeight="1">
      <c r="A3" s="30" t="s">
        <v>7</v>
      </c>
      <c r="B3" s="34" t="s">
        <v>57</v>
      </c>
      <c r="C3" s="1"/>
      <c r="D3" s="1"/>
      <c r="E3" s="1"/>
      <c r="F3" s="1"/>
      <c r="G3" s="1"/>
      <c r="H3" s="1"/>
      <c r="I3" s="1"/>
      <c r="J3" s="1"/>
      <c r="K3" s="1"/>
      <c r="L3" s="1"/>
      <c r="M3" s="1"/>
      <c r="N3" s="1"/>
      <c r="O3" s="1"/>
      <c r="P3" s="1"/>
      <c r="Q3" s="1"/>
      <c r="R3" s="1"/>
      <c r="S3" s="1"/>
      <c r="T3" s="48" t="str">
        <f>HYPERLINK("http://www.gymnasium-walldorf.de/shp/index.php?title=Mathe-Training&amp;id=369","Weitere Übungsprogramme zur Mathematik")</f>
        <v>Weitere Übungsprogramme zur Mathematik</v>
      </c>
      <c r="U3" s="48"/>
      <c r="V3" s="48"/>
      <c r="W3" s="48"/>
      <c r="X3" s="48"/>
      <c r="Y3" s="48"/>
      <c r="Z3" s="48"/>
      <c r="AA3" s="13"/>
      <c r="AB3" s="1"/>
      <c r="AC3" s="1"/>
      <c r="AD3" s="1"/>
      <c r="AE3" s="1"/>
      <c r="AF3" s="1"/>
      <c r="AG3" s="1"/>
      <c r="AH3" s="1"/>
      <c r="AI3" s="1"/>
      <c r="AJ3" s="1"/>
      <c r="AK3" s="1"/>
    </row>
    <row r="4" spans="1:37" ht="19.5" customHeight="1">
      <c r="A4" s="30" t="s">
        <v>34</v>
      </c>
      <c r="B4" s="35">
        <v>2</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2:37" ht="12.75">
      <c r="B5" s="1"/>
      <c r="C5" s="1"/>
      <c r="D5" s="28" t="s">
        <v>32</v>
      </c>
      <c r="E5" s="28"/>
      <c r="F5" s="28"/>
      <c r="G5" s="28"/>
      <c r="H5" s="28"/>
      <c r="I5" s="29"/>
      <c r="J5" s="29"/>
      <c r="K5" s="29"/>
      <c r="L5" s="29"/>
      <c r="M5" s="29"/>
      <c r="N5" s="29"/>
      <c r="O5" s="1"/>
      <c r="P5" s="1"/>
      <c r="Q5" s="1"/>
      <c r="R5" s="1"/>
      <c r="S5" s="1"/>
      <c r="T5" s="1"/>
      <c r="U5" s="1"/>
      <c r="V5" s="1"/>
      <c r="W5" s="1"/>
      <c r="X5" s="1"/>
      <c r="Y5" s="1"/>
      <c r="Z5" s="1"/>
      <c r="AA5" s="1"/>
      <c r="AB5" s="1"/>
      <c r="AC5" s="1"/>
      <c r="AD5" s="1"/>
      <c r="AE5" s="1"/>
      <c r="AF5" s="1"/>
      <c r="AG5" s="1"/>
      <c r="AH5" s="1"/>
      <c r="AI5" s="1"/>
      <c r="AJ5" s="1"/>
      <c r="AK5" s="1"/>
    </row>
    <row r="6" spans="1:37" ht="12.75">
      <c r="A6" s="1"/>
      <c r="B6" s="1"/>
      <c r="C6" s="32"/>
      <c r="D6" s="22" t="s">
        <v>33</v>
      </c>
      <c r="E6" s="22"/>
      <c r="F6" s="22"/>
      <c r="G6" s="22"/>
      <c r="H6" s="22"/>
      <c r="I6" s="24"/>
      <c r="J6" s="24"/>
      <c r="K6" s="24"/>
      <c r="L6" s="24"/>
      <c r="M6" s="24"/>
      <c r="N6" s="24"/>
      <c r="O6" s="1"/>
      <c r="P6" s="1"/>
      <c r="Q6" s="1"/>
      <c r="R6" s="9"/>
      <c r="S6" s="1"/>
      <c r="T6" s="1"/>
      <c r="U6" s="1"/>
      <c r="V6" s="1"/>
      <c r="W6" s="1"/>
      <c r="X6" s="1"/>
      <c r="Y6" s="1"/>
      <c r="Z6" s="1"/>
      <c r="AA6" s="1"/>
      <c r="AB6" s="1"/>
      <c r="AC6" s="1"/>
      <c r="AD6" s="1"/>
      <c r="AE6" s="1"/>
      <c r="AF6" s="1"/>
      <c r="AG6" s="23"/>
      <c r="AH6" s="23"/>
      <c r="AI6" s="23"/>
      <c r="AJ6" s="23"/>
      <c r="AK6" s="9"/>
    </row>
    <row r="7" spans="1:37" ht="20.25">
      <c r="A7" s="11" t="s">
        <v>56</v>
      </c>
      <c r="B7" s="40"/>
      <c r="C7" s="11"/>
      <c r="D7" s="14" t="s">
        <v>27</v>
      </c>
      <c r="E7" s="14"/>
      <c r="F7" s="14"/>
      <c r="G7" s="14"/>
      <c r="H7" s="14"/>
      <c r="I7" s="25"/>
      <c r="J7" s="25"/>
      <c r="K7" s="25"/>
      <c r="L7" s="25"/>
      <c r="M7" s="60"/>
      <c r="N7" s="60"/>
      <c r="O7" s="9"/>
      <c r="P7" s="9"/>
      <c r="Q7" s="9"/>
      <c r="R7" s="9"/>
      <c r="S7" s="9"/>
      <c r="T7" s="1"/>
      <c r="U7" s="1"/>
      <c r="V7" s="1"/>
      <c r="W7" s="1"/>
      <c r="X7" s="1"/>
      <c r="Y7" s="1"/>
      <c r="Z7" s="1"/>
      <c r="AA7" s="1"/>
      <c r="AB7" s="40"/>
      <c r="AC7" s="1"/>
      <c r="AD7" s="1"/>
      <c r="AE7" s="1"/>
      <c r="AF7" s="1"/>
      <c r="AG7" s="23"/>
      <c r="AH7" s="23"/>
      <c r="AI7" s="23"/>
      <c r="AJ7" s="23"/>
      <c r="AK7" s="9"/>
    </row>
    <row r="8" spans="1:37" ht="15">
      <c r="A8" s="41"/>
      <c r="B8" s="16"/>
      <c r="C8" s="1"/>
      <c r="D8" s="14" t="s">
        <v>30</v>
      </c>
      <c r="E8" s="14"/>
      <c r="F8" s="14"/>
      <c r="G8" s="14"/>
      <c r="H8" s="14"/>
      <c r="I8" s="25"/>
      <c r="J8" s="25"/>
      <c r="K8" s="25"/>
      <c r="L8" s="25"/>
      <c r="M8" s="61"/>
      <c r="N8" s="61"/>
      <c r="O8" s="16"/>
      <c r="P8" s="16"/>
      <c r="Q8" s="16"/>
      <c r="R8" s="16"/>
      <c r="S8" s="16"/>
      <c r="T8" s="42"/>
      <c r="U8" s="16"/>
      <c r="V8" s="42"/>
      <c r="W8" s="16"/>
      <c r="X8" s="1"/>
      <c r="Y8" s="1"/>
      <c r="Z8" s="1"/>
      <c r="AA8" s="1"/>
      <c r="AB8" s="1"/>
      <c r="AC8" s="1"/>
      <c r="AD8" s="1"/>
      <c r="AE8" s="1"/>
      <c r="AF8" s="1"/>
      <c r="AG8" s="23"/>
      <c r="AH8" s="23"/>
      <c r="AI8" s="23"/>
      <c r="AJ8" s="23"/>
      <c r="AK8" s="9"/>
    </row>
    <row r="9" spans="1:37" ht="15">
      <c r="A9" s="1"/>
      <c r="B9" s="43"/>
      <c r="C9" s="1"/>
      <c r="D9" s="26" t="s">
        <v>28</v>
      </c>
      <c r="E9" s="27"/>
      <c r="F9" s="26"/>
      <c r="G9" s="26"/>
      <c r="H9" s="26"/>
      <c r="I9" s="27"/>
      <c r="J9" s="27"/>
      <c r="K9" s="27"/>
      <c r="L9" s="26"/>
      <c r="M9" s="62"/>
      <c r="N9" s="62"/>
      <c r="O9" s="42"/>
      <c r="P9" s="42"/>
      <c r="Q9" s="42"/>
      <c r="R9" s="42"/>
      <c r="S9" s="16"/>
      <c r="T9" s="42"/>
      <c r="U9" s="16"/>
      <c r="V9" s="42"/>
      <c r="W9" s="16"/>
      <c r="X9" s="1"/>
      <c r="Y9" s="1"/>
      <c r="Z9" s="1"/>
      <c r="AA9" s="1"/>
      <c r="AB9" s="1"/>
      <c r="AC9" s="1"/>
      <c r="AD9" s="1"/>
      <c r="AE9" s="1"/>
      <c r="AF9" s="1"/>
      <c r="AG9" s="23"/>
      <c r="AH9" s="23"/>
      <c r="AI9" s="23"/>
      <c r="AJ9" s="23"/>
      <c r="AK9" s="9"/>
    </row>
    <row r="10" spans="1:37" ht="15">
      <c r="A10" s="1"/>
      <c r="B10" s="3"/>
      <c r="C10" s="1"/>
      <c r="D10" s="26" t="s">
        <v>29</v>
      </c>
      <c r="E10" s="26"/>
      <c r="F10" s="26"/>
      <c r="G10" s="26"/>
      <c r="H10" s="26"/>
      <c r="I10" s="27"/>
      <c r="J10" s="27"/>
      <c r="K10" s="27"/>
      <c r="L10" s="27"/>
      <c r="M10" s="62"/>
      <c r="N10" s="62"/>
      <c r="O10" s="42"/>
      <c r="P10" s="42"/>
      <c r="Q10" s="42"/>
      <c r="R10" s="42"/>
      <c r="S10" s="42"/>
      <c r="T10" s="42"/>
      <c r="U10" s="16"/>
      <c r="V10" s="16"/>
      <c r="W10" s="16"/>
      <c r="X10" s="1"/>
      <c r="Y10" s="1"/>
      <c r="Z10" s="1"/>
      <c r="AA10" s="1"/>
      <c r="AB10" s="1"/>
      <c r="AC10" s="1"/>
      <c r="AD10" s="1"/>
      <c r="AE10" s="1"/>
      <c r="AF10" s="1"/>
      <c r="AG10" s="23"/>
      <c r="AH10" s="23"/>
      <c r="AI10" s="23"/>
      <c r="AJ10" s="23"/>
      <c r="AK10" s="9"/>
    </row>
    <row r="11" spans="1:37" ht="12.75">
      <c r="A11" s="1"/>
      <c r="B11" s="1"/>
      <c r="C11" s="1"/>
      <c r="D11" s="16"/>
      <c r="E11" s="16"/>
      <c r="F11" s="16"/>
      <c r="G11" s="16"/>
      <c r="H11" s="16"/>
      <c r="I11" s="16"/>
      <c r="J11" s="16"/>
      <c r="K11" s="16"/>
      <c r="L11" s="16"/>
      <c r="M11" s="42"/>
      <c r="N11" s="42"/>
      <c r="O11" s="42"/>
      <c r="P11" s="42"/>
      <c r="Q11" s="42"/>
      <c r="R11" s="42"/>
      <c r="S11" s="42"/>
      <c r="T11" s="42"/>
      <c r="U11" s="16"/>
      <c r="V11" s="16"/>
      <c r="W11" s="16"/>
      <c r="X11" s="1"/>
      <c r="Y11" s="1"/>
      <c r="Z11" s="1"/>
      <c r="AA11" s="1"/>
      <c r="AB11" s="1"/>
      <c r="AC11" s="1"/>
      <c r="AD11" s="1"/>
      <c r="AE11" s="1"/>
      <c r="AF11" s="1"/>
      <c r="AG11" s="23"/>
      <c r="AH11" s="23"/>
      <c r="AI11" s="23"/>
      <c r="AJ11" s="23"/>
      <c r="AK11" s="9"/>
    </row>
    <row r="12" spans="1:37" ht="18">
      <c r="A12" s="1"/>
      <c r="B12" s="1"/>
      <c r="C12" s="1"/>
      <c r="D12" s="20" t="s">
        <v>35</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0"/>
      <c r="AH12" s="10"/>
      <c r="AI12" s="10"/>
      <c r="AJ12" s="10"/>
      <c r="AK12" s="1"/>
    </row>
    <row r="13" spans="1:37" ht="12.7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0"/>
      <c r="AH13" s="10"/>
      <c r="AI13" s="10"/>
      <c r="AJ13" s="10"/>
      <c r="AK13" s="1"/>
    </row>
    <row r="14" spans="1:37" ht="12.7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0"/>
      <c r="AH14" s="10"/>
      <c r="AI14" s="10"/>
      <c r="AJ14" s="10"/>
      <c r="AK14" s="1"/>
    </row>
    <row r="15" spans="1:37" ht="18">
      <c r="A15" s="1"/>
      <c r="B15" s="1"/>
      <c r="C15" s="1"/>
      <c r="D15" s="44">
        <f>D177</f>
        <v>-2</v>
      </c>
      <c r="E15" s="1"/>
      <c r="F15" s="44">
        <f>IF(SQRT(C194)=ROUND(SQRT(C194),0),C194+1,C194)</f>
        <v>10</v>
      </c>
      <c r="G15" s="45" t="s">
        <v>25</v>
      </c>
      <c r="H15" s="44">
        <f>C186</f>
        <v>4</v>
      </c>
      <c r="I15" s="1"/>
      <c r="J15" s="44">
        <f>F15</f>
        <v>10</v>
      </c>
      <c r="K15" s="45" t="s">
        <v>22</v>
      </c>
      <c r="L15" s="46">
        <v>-5</v>
      </c>
      <c r="M15" s="1"/>
      <c r="N15" s="46">
        <v>6</v>
      </c>
      <c r="O15" s="1"/>
      <c r="P15" s="1"/>
      <c r="Q15" s="1"/>
      <c r="R15" s="1"/>
      <c r="S15" s="1"/>
      <c r="T15" s="1"/>
      <c r="U15" s="1"/>
      <c r="V15" s="1"/>
      <c r="W15" s="1"/>
      <c r="X15" s="1"/>
      <c r="Y15" s="1"/>
      <c r="Z15" s="1"/>
      <c r="AA15" s="1"/>
      <c r="AB15" s="1"/>
      <c r="AC15" s="1"/>
      <c r="AD15" s="1"/>
      <c r="AE15" s="1"/>
      <c r="AF15" s="1"/>
      <c r="AG15" s="10"/>
      <c r="AH15" s="10"/>
      <c r="AI15" s="10"/>
      <c r="AJ15" s="10"/>
      <c r="AK15" s="1"/>
    </row>
    <row r="16" spans="1:37" ht="12.75">
      <c r="A16" s="1"/>
      <c r="B16" s="1"/>
      <c r="C16" s="1"/>
      <c r="D16" s="1"/>
      <c r="E16" s="1"/>
      <c r="F16" s="1"/>
      <c r="G16" s="1"/>
      <c r="H16" s="1"/>
      <c r="I16" s="1"/>
      <c r="J16" s="1"/>
      <c r="K16" s="1"/>
      <c r="L16" s="42">
        <f>D15+H15</f>
        <v>2</v>
      </c>
      <c r="M16" s="1"/>
      <c r="N16" s="42">
        <f>F15</f>
        <v>10</v>
      </c>
      <c r="O16" s="1"/>
      <c r="P16" s="1"/>
      <c r="Q16" s="1"/>
      <c r="R16" s="1"/>
      <c r="S16" s="1"/>
      <c r="T16" s="1"/>
      <c r="U16" s="1"/>
      <c r="V16" s="1"/>
      <c r="W16" s="1"/>
      <c r="X16" s="1"/>
      <c r="Y16" s="1"/>
      <c r="Z16" s="1"/>
      <c r="AA16" s="1"/>
      <c r="AB16" s="1"/>
      <c r="AC16" s="1"/>
      <c r="AD16" s="1"/>
      <c r="AE16" s="1"/>
      <c r="AF16" s="1"/>
      <c r="AG16" s="10"/>
      <c r="AH16" s="10"/>
      <c r="AI16" s="10"/>
      <c r="AJ16" s="10"/>
      <c r="AK16" s="1"/>
    </row>
    <row r="17" spans="1:37" ht="12.7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0"/>
      <c r="AH17" s="10"/>
      <c r="AI17" s="10"/>
      <c r="AJ17" s="10"/>
      <c r="AK17" s="1"/>
    </row>
    <row r="18" spans="1:37" ht="18"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0"/>
      <c r="AH18" s="10"/>
      <c r="AI18" s="10"/>
      <c r="AJ18" s="10"/>
      <c r="AK18" s="1"/>
    </row>
    <row r="19" spans="1:37" ht="16.5" customHeight="1">
      <c r="A19" s="1"/>
      <c r="B19" s="1"/>
      <c r="C19" s="1"/>
      <c r="D19" s="44">
        <f>C183</f>
        <v>9</v>
      </c>
      <c r="E19" s="1"/>
      <c r="F19" s="44">
        <f>IF(SQRT(C198)=ROUND(SQRT(C198),0),C198+1,C198)</f>
        <v>5</v>
      </c>
      <c r="G19" s="45" t="s">
        <v>26</v>
      </c>
      <c r="H19" s="44">
        <f>C186</f>
        <v>4</v>
      </c>
      <c r="I19" s="1"/>
      <c r="J19" s="44">
        <f>F19</f>
        <v>5</v>
      </c>
      <c r="K19" s="45" t="s">
        <v>22</v>
      </c>
      <c r="L19" s="46">
        <v>3</v>
      </c>
      <c r="M19" s="1"/>
      <c r="N19" s="46">
        <v>10</v>
      </c>
      <c r="O19" s="1"/>
      <c r="P19" s="1"/>
      <c r="Q19" s="1"/>
      <c r="R19" s="1"/>
      <c r="S19" s="1"/>
      <c r="T19" s="1"/>
      <c r="U19" s="1"/>
      <c r="V19" s="1"/>
      <c r="W19" s="1"/>
      <c r="X19" s="1"/>
      <c r="Y19" s="1"/>
      <c r="Z19" s="1"/>
      <c r="AA19" s="1"/>
      <c r="AB19" s="1"/>
      <c r="AC19" s="1"/>
      <c r="AD19" s="1"/>
      <c r="AE19" s="1"/>
      <c r="AF19" s="1"/>
      <c r="AG19" s="10"/>
      <c r="AH19" s="10"/>
      <c r="AI19" s="10"/>
      <c r="AJ19" s="10"/>
      <c r="AK19" s="1"/>
    </row>
    <row r="20" spans="1:37" ht="12.75">
      <c r="A20" s="1"/>
      <c r="B20" s="1"/>
      <c r="C20" s="1"/>
      <c r="D20" s="1"/>
      <c r="E20" s="1"/>
      <c r="F20" s="1"/>
      <c r="G20" s="1"/>
      <c r="H20" s="1"/>
      <c r="I20" s="1"/>
      <c r="J20" s="1"/>
      <c r="K20" s="1"/>
      <c r="L20" s="42">
        <f>D19-H19</f>
        <v>5</v>
      </c>
      <c r="M20" s="1"/>
      <c r="N20" s="42">
        <f>F19</f>
        <v>5</v>
      </c>
      <c r="O20" s="1"/>
      <c r="P20" s="1"/>
      <c r="Q20" s="1"/>
      <c r="R20" s="1"/>
      <c r="S20" s="1"/>
      <c r="T20" s="1"/>
      <c r="U20" s="1"/>
      <c r="V20" s="1"/>
      <c r="W20" s="1"/>
      <c r="X20" s="1"/>
      <c r="Y20" s="1"/>
      <c r="Z20" s="1"/>
      <c r="AA20" s="1"/>
      <c r="AB20" s="1"/>
      <c r="AC20" s="1"/>
      <c r="AD20" s="1"/>
      <c r="AE20" s="1"/>
      <c r="AF20" s="1"/>
      <c r="AG20" s="10"/>
      <c r="AH20" s="10"/>
      <c r="AI20" s="10"/>
      <c r="AJ20" s="10"/>
      <c r="AK20" s="1"/>
    </row>
    <row r="21" spans="1:37" ht="12.7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0"/>
      <c r="AH21" s="10"/>
      <c r="AI21" s="10"/>
      <c r="AJ21" s="10"/>
      <c r="AK21" s="1"/>
    </row>
    <row r="22" spans="1:37" ht="12.7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0"/>
      <c r="AH22" s="10"/>
      <c r="AI22" s="10"/>
      <c r="AJ22" s="10"/>
      <c r="AK22" s="1"/>
    </row>
    <row r="23" spans="1:37" ht="18">
      <c r="A23" s="1"/>
      <c r="B23" s="1"/>
      <c r="C23" s="1"/>
      <c r="D23" s="1"/>
      <c r="E23" s="1"/>
      <c r="F23" s="44">
        <f>IF(SQRT(C202)=ROUND(SQRT(C202),0),C202+1,C202)</f>
        <v>10</v>
      </c>
      <c r="G23" s="45" t="s">
        <v>26</v>
      </c>
      <c r="H23" s="44">
        <f>C190</f>
        <v>7</v>
      </c>
      <c r="I23" s="1"/>
      <c r="J23" s="44">
        <f>F23</f>
        <v>10</v>
      </c>
      <c r="K23" s="45" t="s">
        <v>22</v>
      </c>
      <c r="L23" s="46">
        <v>-2</v>
      </c>
      <c r="M23" s="1"/>
      <c r="N23" s="46">
        <v>6</v>
      </c>
      <c r="O23" s="1"/>
      <c r="P23" s="1"/>
      <c r="Q23" s="1"/>
      <c r="R23" s="1"/>
      <c r="S23" s="1"/>
      <c r="T23" s="1"/>
      <c r="U23" s="1"/>
      <c r="V23" s="1"/>
      <c r="W23" s="1"/>
      <c r="X23" s="1"/>
      <c r="Y23" s="1"/>
      <c r="Z23" s="1"/>
      <c r="AA23" s="1"/>
      <c r="AB23" s="1"/>
      <c r="AC23" s="1"/>
      <c r="AD23" s="1"/>
      <c r="AE23" s="1"/>
      <c r="AF23" s="1"/>
      <c r="AG23" s="10"/>
      <c r="AH23" s="10"/>
      <c r="AI23" s="10"/>
      <c r="AJ23" s="10"/>
      <c r="AK23" s="1"/>
    </row>
    <row r="24" spans="1:37" ht="12.75">
      <c r="A24" s="1"/>
      <c r="B24" s="1"/>
      <c r="C24" s="1"/>
      <c r="D24" s="1"/>
      <c r="E24" s="1"/>
      <c r="F24" s="1"/>
      <c r="G24" s="1"/>
      <c r="H24" s="1"/>
      <c r="I24" s="1"/>
      <c r="J24" s="1"/>
      <c r="K24" s="1"/>
      <c r="L24" s="42">
        <f>1-H23</f>
        <v>-6</v>
      </c>
      <c r="M24" s="1"/>
      <c r="N24" s="42">
        <f>F23</f>
        <v>10</v>
      </c>
      <c r="O24" s="1"/>
      <c r="P24" s="1"/>
      <c r="Q24" s="1"/>
      <c r="R24" s="1"/>
      <c r="S24" s="1"/>
      <c r="T24" s="1"/>
      <c r="U24" s="1"/>
      <c r="V24" s="1"/>
      <c r="W24" s="1"/>
      <c r="X24" s="1"/>
      <c r="Y24" s="1"/>
      <c r="Z24" s="1"/>
      <c r="AA24" s="1"/>
      <c r="AB24" s="1"/>
      <c r="AC24" s="1"/>
      <c r="AD24" s="1"/>
      <c r="AE24" s="1"/>
      <c r="AF24" s="1"/>
      <c r="AG24" s="10"/>
      <c r="AH24" s="10"/>
      <c r="AI24" s="10"/>
      <c r="AJ24" s="10"/>
      <c r="AK24" s="1"/>
    </row>
    <row r="25" spans="1:37"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0"/>
      <c r="AH25" s="10"/>
      <c r="AI25" s="10"/>
      <c r="AJ25" s="10"/>
      <c r="AK25" s="1"/>
    </row>
    <row r="26" spans="1:37" ht="12.75">
      <c r="A26" s="1"/>
      <c r="B26" s="1"/>
      <c r="C26" s="1"/>
      <c r="D26" s="1"/>
      <c r="E26" s="1"/>
      <c r="F26" s="1"/>
      <c r="G26" s="1"/>
      <c r="H26" s="1"/>
      <c r="I26" s="1"/>
      <c r="J26" s="1"/>
      <c r="L26" s="1"/>
      <c r="M26" s="1"/>
      <c r="N26" s="1"/>
      <c r="O26" s="1"/>
      <c r="P26" s="1"/>
      <c r="Q26" s="1"/>
      <c r="R26" s="1"/>
      <c r="S26" s="1"/>
      <c r="T26" s="1"/>
      <c r="U26" s="1"/>
      <c r="V26" s="1"/>
      <c r="W26" s="1"/>
      <c r="X26" s="1"/>
      <c r="Y26" s="1"/>
      <c r="Z26" s="1"/>
      <c r="AA26" s="1"/>
      <c r="AB26" s="1"/>
      <c r="AC26" s="1"/>
      <c r="AD26" s="1"/>
      <c r="AE26" s="1"/>
      <c r="AF26" s="1"/>
      <c r="AG26" s="10"/>
      <c r="AH26" s="10"/>
      <c r="AI26" s="10"/>
      <c r="AJ26" s="10"/>
      <c r="AK26" s="1"/>
    </row>
    <row r="27" spans="1:37" ht="18">
      <c r="A27" s="1"/>
      <c r="B27" s="1"/>
      <c r="C27" s="1"/>
      <c r="D27" s="44">
        <f>C186</f>
        <v>4</v>
      </c>
      <c r="E27" s="1"/>
      <c r="F27" s="44">
        <f>IF(SQRT(C206)=ROUND(SQRT(C206),0),C206+1,C206)</f>
        <v>2</v>
      </c>
      <c r="G27" s="45" t="s">
        <v>26</v>
      </c>
      <c r="H27" s="44">
        <f>C199</f>
        <v>11</v>
      </c>
      <c r="I27" s="1"/>
      <c r="J27" s="44">
        <f>IF(SQRT(F27+3)=ROUND(SQRT(F27+3),0),F27+7,F27+3)</f>
        <v>5</v>
      </c>
      <c r="K27" s="45" t="s">
        <v>25</v>
      </c>
      <c r="L27" s="44">
        <f>C190</f>
        <v>7</v>
      </c>
      <c r="M27" s="1"/>
      <c r="N27" s="44">
        <f>F27</f>
        <v>2</v>
      </c>
      <c r="O27" s="45" t="s">
        <v>25</v>
      </c>
      <c r="P27" s="44">
        <f>C192</f>
        <v>1</v>
      </c>
      <c r="Q27" s="1"/>
      <c r="R27" s="44">
        <f>J27</f>
        <v>5</v>
      </c>
      <c r="S27" s="45" t="s">
        <v>22</v>
      </c>
      <c r="T27" s="46">
        <v>6</v>
      </c>
      <c r="U27" s="1"/>
      <c r="V27" s="44">
        <f>F27</f>
        <v>2</v>
      </c>
      <c r="W27" s="45" t="s">
        <v>25</v>
      </c>
      <c r="X27" s="46">
        <v>1</v>
      </c>
      <c r="Y27" s="1"/>
      <c r="Z27" s="46">
        <v>6</v>
      </c>
      <c r="AA27" s="1"/>
      <c r="AB27" s="1"/>
      <c r="AC27" s="1"/>
      <c r="AD27" s="1"/>
      <c r="AE27" s="1"/>
      <c r="AF27" s="1"/>
      <c r="AG27" s="10"/>
      <c r="AH27" s="10"/>
      <c r="AI27" s="10"/>
      <c r="AJ27" s="10"/>
      <c r="AK27" s="1"/>
    </row>
    <row r="28" spans="1:37" ht="23.25" customHeight="1">
      <c r="A28" s="1"/>
      <c r="B28" s="1"/>
      <c r="C28" s="1"/>
      <c r="D28" s="1"/>
      <c r="E28" s="1"/>
      <c r="F28" s="1"/>
      <c r="G28" s="1"/>
      <c r="H28" s="1"/>
      <c r="I28" s="1"/>
      <c r="J28" s="1"/>
      <c r="L28" s="1"/>
      <c r="M28" s="1"/>
      <c r="N28" s="1"/>
      <c r="O28" s="1"/>
      <c r="P28" s="1"/>
      <c r="Q28" s="1"/>
      <c r="R28" s="1"/>
      <c r="S28" s="1"/>
      <c r="T28" s="42">
        <f>L27+D27</f>
        <v>11</v>
      </c>
      <c r="U28" s="1"/>
      <c r="V28" s="42"/>
      <c r="W28" s="1"/>
      <c r="X28" s="42">
        <f>-H27+P27</f>
        <v>-10</v>
      </c>
      <c r="Y28" s="1"/>
      <c r="Z28" s="42">
        <f>R27</f>
        <v>5</v>
      </c>
      <c r="AA28" s="1"/>
      <c r="AB28" s="1"/>
      <c r="AC28" s="1"/>
      <c r="AD28" s="1"/>
      <c r="AE28" s="1"/>
      <c r="AF28" s="1"/>
      <c r="AG28" s="10"/>
      <c r="AH28" s="10"/>
      <c r="AI28" s="10"/>
      <c r="AJ28" s="10"/>
      <c r="AK28" s="1"/>
    </row>
    <row r="29" spans="1:37"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0"/>
      <c r="AH29" s="10"/>
      <c r="AI29" s="10"/>
      <c r="AJ29" s="10"/>
      <c r="AK29" s="1"/>
    </row>
    <row r="30" spans="1:37" ht="12.75">
      <c r="A30" s="1"/>
      <c r="B30" s="1"/>
      <c r="C30" s="1"/>
      <c r="D30" s="1"/>
      <c r="E30" s="1"/>
      <c r="F30" s="1"/>
      <c r="G30" s="1"/>
      <c r="H30" s="1"/>
      <c r="I30" s="1"/>
      <c r="J30" s="1"/>
      <c r="L30" s="1"/>
      <c r="M30" s="1"/>
      <c r="N30" s="1"/>
      <c r="O30" s="1"/>
      <c r="P30" s="1"/>
      <c r="Q30" s="1"/>
      <c r="R30" s="1"/>
      <c r="S30" s="1"/>
      <c r="T30" s="1"/>
      <c r="U30" s="1"/>
      <c r="V30" s="1"/>
      <c r="W30" s="1"/>
      <c r="X30" s="1"/>
      <c r="Y30" s="1"/>
      <c r="Z30" s="1"/>
      <c r="AA30" s="1"/>
      <c r="AB30" s="1"/>
      <c r="AC30" s="1"/>
      <c r="AD30" s="1"/>
      <c r="AE30" s="1"/>
      <c r="AF30" s="1"/>
      <c r="AG30" s="10"/>
      <c r="AH30" s="10"/>
      <c r="AI30" s="10"/>
      <c r="AJ30" s="10"/>
      <c r="AK30" s="1"/>
    </row>
    <row r="31" spans="1:37" ht="18">
      <c r="A31" s="1"/>
      <c r="B31" s="1"/>
      <c r="C31" s="1"/>
      <c r="D31" s="44">
        <f>C175</f>
        <v>4</v>
      </c>
      <c r="E31" s="1"/>
      <c r="F31" s="44">
        <f>IF(SQRT(C210)=ROUND(SQRT(C210),0),C210+1,C210)</f>
        <v>6</v>
      </c>
      <c r="G31" s="45" t="s">
        <v>26</v>
      </c>
      <c r="H31" s="44">
        <f>C180</f>
        <v>5</v>
      </c>
      <c r="I31" s="1"/>
      <c r="J31" s="44">
        <f>IF(SQRT(F31+3)=ROUND(SQRT(F31+3),0),F31+7,F31+3)</f>
        <v>13</v>
      </c>
      <c r="K31" s="45" t="s">
        <v>25</v>
      </c>
      <c r="L31" s="44">
        <f>C188</f>
        <v>8</v>
      </c>
      <c r="M31" s="1"/>
      <c r="N31" s="44">
        <f>F31</f>
        <v>6</v>
      </c>
      <c r="O31" s="45" t="s">
        <v>25</v>
      </c>
      <c r="P31" s="44">
        <f>C189</f>
        <v>6</v>
      </c>
      <c r="Q31" s="1"/>
      <c r="R31" s="44">
        <f>J31</f>
        <v>13</v>
      </c>
      <c r="S31" s="45" t="s">
        <v>25</v>
      </c>
      <c r="T31" s="1"/>
      <c r="U31" s="44">
        <f>F31</f>
        <v>6</v>
      </c>
      <c r="V31" s="45" t="s">
        <v>22</v>
      </c>
      <c r="W31" s="46">
        <v>14</v>
      </c>
      <c r="X31" s="1"/>
      <c r="Y31" s="44">
        <f>F31</f>
        <v>6</v>
      </c>
      <c r="Z31" s="45" t="s">
        <v>25</v>
      </c>
      <c r="AA31" s="46">
        <v>5</v>
      </c>
      <c r="AB31" s="1"/>
      <c r="AC31" s="46">
        <v>8</v>
      </c>
      <c r="AD31" s="1"/>
      <c r="AE31" s="1"/>
      <c r="AF31" s="1"/>
      <c r="AG31" s="10"/>
      <c r="AH31" s="10"/>
      <c r="AI31" s="10"/>
      <c r="AJ31" s="10"/>
      <c r="AK31" s="1"/>
    </row>
    <row r="32" spans="1:37" ht="23.25" customHeight="1">
      <c r="A32" s="1"/>
      <c r="B32" s="1"/>
      <c r="C32" s="1"/>
      <c r="D32" s="1"/>
      <c r="E32" s="1"/>
      <c r="F32" s="1"/>
      <c r="G32" s="1"/>
      <c r="H32" s="1"/>
      <c r="I32" s="1"/>
      <c r="J32" s="1"/>
      <c r="L32" s="1"/>
      <c r="M32" s="1"/>
      <c r="N32" s="1"/>
      <c r="O32" s="1"/>
      <c r="P32" s="1"/>
      <c r="Q32" s="1"/>
      <c r="R32" s="1"/>
      <c r="S32" s="1"/>
      <c r="T32" s="1"/>
      <c r="U32" s="1"/>
      <c r="V32" s="1"/>
      <c r="W32" s="42">
        <f>D31+L31+1</f>
        <v>13</v>
      </c>
      <c r="X32" s="1"/>
      <c r="Y32" s="42"/>
      <c r="Z32" s="1"/>
      <c r="AA32" s="42">
        <f>-H31+P31</f>
        <v>1</v>
      </c>
      <c r="AB32" s="1"/>
      <c r="AC32" s="42">
        <f>J31</f>
        <v>13</v>
      </c>
      <c r="AD32" s="1"/>
      <c r="AE32" s="1"/>
      <c r="AF32" s="1"/>
      <c r="AG32" s="10"/>
      <c r="AH32" s="10"/>
      <c r="AI32" s="10"/>
      <c r="AJ32" s="10"/>
      <c r="AK32" s="1"/>
    </row>
    <row r="33" spans="1:37"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0"/>
      <c r="AH33" s="10"/>
      <c r="AI33" s="10"/>
      <c r="AJ33" s="10"/>
      <c r="AK33" s="1"/>
    </row>
    <row r="34" spans="1:37" ht="18">
      <c r="A34" s="1"/>
      <c r="B34" s="1"/>
      <c r="C34" s="15"/>
      <c r="D34" s="20" t="s">
        <v>36</v>
      </c>
      <c r="E34" s="20"/>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0"/>
      <c r="AH34" s="10"/>
      <c r="AI34" s="10"/>
      <c r="AJ34" s="10"/>
      <c r="AK34" s="1"/>
    </row>
    <row r="35" spans="1:37" ht="12.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0"/>
      <c r="AH35" s="10"/>
      <c r="AI35" s="10"/>
      <c r="AJ35" s="10"/>
      <c r="AK35" s="1"/>
    </row>
    <row r="36" spans="1:37" ht="20.25" customHeight="1">
      <c r="A36" s="1"/>
      <c r="B36" s="1"/>
      <c r="C36" s="1"/>
      <c r="D36" s="1"/>
      <c r="E36" s="44">
        <v>48</v>
      </c>
      <c r="F36" s="63" t="s">
        <v>22</v>
      </c>
      <c r="G36" s="63"/>
      <c r="H36" s="1"/>
      <c r="I36" s="44">
        <v>48</v>
      </c>
      <c r="J36" s="63" t="s">
        <v>22</v>
      </c>
      <c r="K36" s="63"/>
      <c r="L36" s="1"/>
      <c r="N36" s="63" t="s">
        <v>22</v>
      </c>
      <c r="O36" s="63"/>
      <c r="P36" s="1"/>
      <c r="Q36" s="1"/>
      <c r="R36" s="1"/>
      <c r="S36" s="1"/>
      <c r="T36" s="1"/>
      <c r="U36" s="1"/>
      <c r="V36" s="1"/>
      <c r="W36" s="1"/>
      <c r="X36" s="1"/>
      <c r="Y36" s="1"/>
      <c r="Z36" s="1"/>
      <c r="AA36" s="1"/>
      <c r="AB36" s="1"/>
      <c r="AC36" s="1"/>
      <c r="AD36" s="1"/>
      <c r="AE36" s="1"/>
      <c r="AF36" s="1"/>
      <c r="AG36" s="10"/>
      <c r="AH36" s="10"/>
      <c r="AI36" s="10"/>
      <c r="AJ36" s="10"/>
      <c r="AK36" s="1"/>
    </row>
    <row r="37" spans="1:38" ht="20.25" customHeight="1">
      <c r="A37" s="1"/>
      <c r="B37" s="1"/>
      <c r="C37" s="1"/>
      <c r="D37" s="1"/>
      <c r="E37" s="1"/>
      <c r="F37" s="63"/>
      <c r="G37" s="63"/>
      <c r="H37" s="1"/>
      <c r="I37" s="1"/>
      <c r="J37" s="63"/>
      <c r="K37" s="63"/>
      <c r="L37" s="1"/>
      <c r="M37" s="44">
        <v>16</v>
      </c>
      <c r="N37" s="63"/>
      <c r="O37" s="63"/>
      <c r="P37" s="44">
        <v>4</v>
      </c>
      <c r="Q37" s="1"/>
      <c r="R37" s="1"/>
      <c r="S37" s="1"/>
      <c r="T37" s="1"/>
      <c r="U37" s="1"/>
      <c r="V37" s="1"/>
      <c r="W37" s="1"/>
      <c r="X37" s="1"/>
      <c r="Y37" s="1"/>
      <c r="Z37" s="1"/>
      <c r="AA37" s="1"/>
      <c r="AB37" s="1"/>
      <c r="AC37" s="1"/>
      <c r="AD37" s="1"/>
      <c r="AE37" s="1"/>
      <c r="AF37" s="1"/>
      <c r="AG37" s="1"/>
      <c r="AH37" s="1"/>
      <c r="AI37" s="1"/>
      <c r="AJ37" s="1"/>
      <c r="AK37" s="1"/>
      <c r="AL37" s="1"/>
    </row>
    <row r="38" spans="1:38" ht="18" customHeight="1">
      <c r="A38" s="1"/>
      <c r="B38" s="1"/>
      <c r="C38" s="1"/>
      <c r="E38" s="44">
        <v>3</v>
      </c>
      <c r="F38" s="63"/>
      <c r="G38" s="63"/>
      <c r="I38" s="44">
        <v>3</v>
      </c>
      <c r="J38" s="63"/>
      <c r="K38" s="63"/>
      <c r="M38" s="1"/>
      <c r="N38" s="63"/>
      <c r="O38" s="63"/>
      <c r="Q38" s="1"/>
      <c r="R38" s="1"/>
      <c r="S38" s="1"/>
      <c r="T38" s="1"/>
      <c r="U38" s="1"/>
      <c r="V38" s="1"/>
      <c r="W38" s="1"/>
      <c r="X38" s="1"/>
      <c r="Y38" s="1"/>
      <c r="Z38" s="1"/>
      <c r="AA38" s="1"/>
      <c r="AB38" s="1"/>
      <c r="AC38" s="1"/>
      <c r="AD38" s="1"/>
      <c r="AE38" s="1"/>
      <c r="AF38" s="1"/>
      <c r="AG38" s="1"/>
      <c r="AH38" s="1"/>
      <c r="AI38" s="1"/>
      <c r="AJ38" s="1"/>
      <c r="AK38" s="1"/>
      <c r="AL38" s="1"/>
    </row>
    <row r="39" spans="1:38" ht="18"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8"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12.75">
      <c r="A41" s="1"/>
      <c r="B41" s="1"/>
      <c r="C41" s="1"/>
      <c r="D41" s="1"/>
      <c r="E41" s="1"/>
      <c r="F41" s="1"/>
      <c r="G41" s="1"/>
      <c r="H41" s="1"/>
      <c r="I41" s="42">
        <f>E42</f>
        <v>4</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20.25" customHeight="1">
      <c r="A42" s="1"/>
      <c r="B42" s="1"/>
      <c r="C42" s="1"/>
      <c r="D42" s="1"/>
      <c r="E42" s="44">
        <f>C191^2*C192</f>
        <v>4</v>
      </c>
      <c r="F42" s="63" t="s">
        <v>22</v>
      </c>
      <c r="G42" s="63"/>
      <c r="H42" s="1"/>
      <c r="I42" s="46">
        <v>200</v>
      </c>
      <c r="J42" s="63" t="s">
        <v>22</v>
      </c>
      <c r="K42" s="63"/>
      <c r="L42" s="1"/>
      <c r="N42" s="63" t="s">
        <v>22</v>
      </c>
      <c r="O42" s="63"/>
      <c r="Q42" s="1"/>
      <c r="R42" s="1"/>
      <c r="S42" s="1"/>
      <c r="T42" s="1"/>
      <c r="U42" s="1"/>
      <c r="V42" s="1"/>
      <c r="W42" s="1"/>
      <c r="X42" s="1"/>
      <c r="Y42" s="1"/>
      <c r="Z42" s="1"/>
      <c r="AA42" s="1"/>
      <c r="AB42" s="1"/>
      <c r="AC42" s="1"/>
      <c r="AD42" s="1"/>
      <c r="AE42" s="1"/>
      <c r="AF42" s="1"/>
      <c r="AG42" s="1"/>
      <c r="AH42" s="1"/>
      <c r="AI42" s="1"/>
      <c r="AJ42" s="1"/>
      <c r="AK42" s="1"/>
      <c r="AL42" s="1"/>
    </row>
    <row r="43" spans="1:38" ht="20.25" customHeight="1">
      <c r="A43" s="1"/>
      <c r="B43" s="1"/>
      <c r="C43" s="1"/>
      <c r="D43" s="1"/>
      <c r="E43" s="1"/>
      <c r="F43" s="63"/>
      <c r="G43" s="63"/>
      <c r="H43" s="1"/>
      <c r="J43" s="63"/>
      <c r="K43" s="63"/>
      <c r="L43" s="1"/>
      <c r="M43" s="46">
        <v>100</v>
      </c>
      <c r="N43" s="63"/>
      <c r="O43" s="63"/>
      <c r="P43" s="46">
        <v>10</v>
      </c>
      <c r="Q43" s="1"/>
      <c r="R43" s="1"/>
      <c r="S43" s="1"/>
      <c r="T43" s="1"/>
      <c r="U43" s="1"/>
      <c r="V43" s="1"/>
      <c r="W43" s="1"/>
      <c r="X43" s="1"/>
      <c r="Y43" s="1"/>
      <c r="Z43" s="1"/>
      <c r="AA43" s="1"/>
      <c r="AB43" s="1"/>
      <c r="AC43" s="1"/>
      <c r="AD43" s="1"/>
      <c r="AE43" s="1"/>
      <c r="AF43" s="1"/>
      <c r="AG43" s="10"/>
      <c r="AH43" s="10"/>
      <c r="AI43" s="10"/>
      <c r="AJ43" s="10"/>
      <c r="AK43" s="1"/>
      <c r="AL43" s="1"/>
    </row>
    <row r="44" spans="1:38" ht="15" customHeight="1">
      <c r="A44" s="1"/>
      <c r="B44" s="1"/>
      <c r="C44" s="1"/>
      <c r="D44" s="1"/>
      <c r="E44" s="44">
        <f>C192</f>
        <v>1</v>
      </c>
      <c r="F44" s="63"/>
      <c r="G44" s="63"/>
      <c r="I44" s="46">
        <v>2</v>
      </c>
      <c r="J44" s="63"/>
      <c r="K44" s="63"/>
      <c r="M44" s="42">
        <f>E42/E44</f>
        <v>4</v>
      </c>
      <c r="N44" s="63"/>
      <c r="O44" s="63"/>
      <c r="P44" s="42">
        <f>SQRT(M44)</f>
        <v>2</v>
      </c>
      <c r="Q44" s="1"/>
      <c r="R44" s="1"/>
      <c r="S44" s="1"/>
      <c r="T44" s="1"/>
      <c r="U44" s="1"/>
      <c r="V44" s="1"/>
      <c r="W44" s="1"/>
      <c r="X44" s="1"/>
      <c r="Y44" s="1"/>
      <c r="Z44" s="1"/>
      <c r="AA44" s="1"/>
      <c r="AB44" s="1"/>
      <c r="AC44" s="1"/>
      <c r="AD44" s="1"/>
      <c r="AE44" s="1"/>
      <c r="AF44" s="1"/>
      <c r="AG44" s="10"/>
      <c r="AH44" s="49"/>
      <c r="AI44" s="50"/>
      <c r="AJ44" s="51"/>
      <c r="AK44" s="51"/>
      <c r="AL44" s="1"/>
    </row>
    <row r="45" spans="1:62" ht="15" customHeight="1">
      <c r="A45" s="1"/>
      <c r="B45" s="1"/>
      <c r="C45" s="1"/>
      <c r="D45" s="1"/>
      <c r="E45" s="1"/>
      <c r="F45" s="1"/>
      <c r="G45" s="1"/>
      <c r="H45" s="1"/>
      <c r="I45" s="42">
        <f>E44</f>
        <v>1</v>
      </c>
      <c r="J45" s="1"/>
      <c r="K45" s="1"/>
      <c r="L45" s="1"/>
      <c r="M45" s="1"/>
      <c r="N45" s="1"/>
      <c r="O45" s="1"/>
      <c r="P45" s="1"/>
      <c r="Q45" s="1"/>
      <c r="R45" s="42"/>
      <c r="S45" s="1"/>
      <c r="T45" s="42"/>
      <c r="U45" s="1"/>
      <c r="V45" s="42"/>
      <c r="W45" s="1"/>
      <c r="X45" s="42"/>
      <c r="Y45" s="1"/>
      <c r="Z45" s="42"/>
      <c r="AA45" s="1"/>
      <c r="AB45" s="42"/>
      <c r="AC45" s="1"/>
      <c r="AD45" s="42"/>
      <c r="AE45" s="1"/>
      <c r="AF45" s="1"/>
      <c r="AG45" s="10"/>
      <c r="AH45" s="1"/>
      <c r="AI45" s="1"/>
      <c r="AJ45" s="1"/>
      <c r="AL45" s="49"/>
      <c r="AM45" s="50"/>
      <c r="AN45" s="51"/>
      <c r="AO45" s="51"/>
      <c r="AP45" s="51"/>
      <c r="AQ45" s="51"/>
      <c r="AR45" s="51"/>
      <c r="AS45" s="51"/>
      <c r="AT45" s="52"/>
      <c r="AU45" s="52"/>
      <c r="AV45" s="52"/>
      <c r="AW45" s="52"/>
      <c r="AX45" s="52"/>
      <c r="AY45" s="52"/>
      <c r="AZ45" s="52"/>
      <c r="BA45" s="52"/>
      <c r="BB45" s="52"/>
      <c r="BC45" s="52"/>
      <c r="BD45" s="52"/>
      <c r="BE45" s="52"/>
      <c r="BF45" s="52"/>
      <c r="BG45" s="52"/>
      <c r="BH45" s="52"/>
      <c r="BI45" s="52"/>
      <c r="BJ45" s="52"/>
    </row>
    <row r="46" spans="1:62" ht="1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0"/>
      <c r="AH46" s="49"/>
      <c r="AI46" s="50"/>
      <c r="AJ46" s="51"/>
      <c r="AK46" s="51"/>
      <c r="AL46" s="49"/>
      <c r="AM46" s="50"/>
      <c r="AN46" s="51"/>
      <c r="AO46" s="51"/>
      <c r="AP46" s="51"/>
      <c r="AQ46" s="51"/>
      <c r="AR46" s="51"/>
      <c r="AS46" s="51"/>
      <c r="AT46" s="52"/>
      <c r="AU46" s="52"/>
      <c r="AV46" s="52"/>
      <c r="AW46" s="52"/>
      <c r="AX46" s="52"/>
      <c r="AY46" s="52"/>
      <c r="AZ46" s="52"/>
      <c r="BA46" s="52"/>
      <c r="BB46" s="52"/>
      <c r="BC46" s="52"/>
      <c r="BD46" s="52"/>
      <c r="BE46" s="52"/>
      <c r="BF46" s="52"/>
      <c r="BG46" s="54"/>
      <c r="BH46" s="53"/>
      <c r="BI46" s="53"/>
      <c r="BJ46" s="53"/>
    </row>
    <row r="47" spans="1:62" ht="15" customHeight="1">
      <c r="A47" s="1"/>
      <c r="B47" s="1"/>
      <c r="C47" s="1"/>
      <c r="D47" s="1"/>
      <c r="E47" s="1"/>
      <c r="F47" s="1"/>
      <c r="G47" s="1"/>
      <c r="H47" s="1"/>
      <c r="I47" s="1"/>
      <c r="J47" s="1"/>
      <c r="K47" s="1"/>
      <c r="L47" s="1"/>
      <c r="M47" s="1"/>
      <c r="N47" s="1"/>
      <c r="O47" s="1"/>
      <c r="P47" s="1"/>
      <c r="Q47" s="55"/>
      <c r="R47" s="55"/>
      <c r="S47" s="55"/>
      <c r="T47" s="3"/>
      <c r="U47" s="55"/>
      <c r="V47" s="55"/>
      <c r="W47" s="55"/>
      <c r="X47" s="55"/>
      <c r="Y47" s="55"/>
      <c r="Z47" s="55"/>
      <c r="AA47" s="55"/>
      <c r="AB47" s="51"/>
      <c r="AC47" s="51"/>
      <c r="AD47" s="1"/>
      <c r="AE47" s="1"/>
      <c r="AF47" s="1"/>
      <c r="AG47" s="1"/>
      <c r="AH47" s="1"/>
      <c r="AI47" s="1"/>
      <c r="AJ47" s="1"/>
      <c r="AK47" s="1"/>
      <c r="AL47" s="49"/>
      <c r="AM47" s="50"/>
      <c r="AN47" s="51"/>
      <c r="AO47" s="51"/>
      <c r="AP47" s="51"/>
      <c r="AQ47" s="51"/>
      <c r="AR47" s="51"/>
      <c r="AS47" s="51"/>
      <c r="AT47" s="51"/>
      <c r="AU47" s="51"/>
      <c r="AV47" s="51"/>
      <c r="AW47" s="51"/>
      <c r="AX47" s="51"/>
      <c r="AY47" s="51"/>
      <c r="AZ47" s="51"/>
      <c r="BA47" s="49"/>
      <c r="BB47" s="50"/>
      <c r="BC47" s="50"/>
      <c r="BD47" s="50"/>
      <c r="BE47" s="50"/>
      <c r="BF47" s="50"/>
      <c r="BG47" s="50"/>
      <c r="BH47" s="55"/>
      <c r="BI47" s="55"/>
      <c r="BJ47" s="55"/>
    </row>
    <row r="48" spans="1:62" ht="15" customHeight="1">
      <c r="A48" s="1"/>
      <c r="B48" s="1"/>
      <c r="C48" s="1"/>
      <c r="D48" s="20" t="s">
        <v>55</v>
      </c>
      <c r="E48" s="1"/>
      <c r="F48" s="1"/>
      <c r="G48" s="1"/>
      <c r="H48" s="1"/>
      <c r="I48" s="1"/>
      <c r="J48" s="1"/>
      <c r="K48" s="1"/>
      <c r="L48" s="1"/>
      <c r="M48" s="1"/>
      <c r="N48" s="1"/>
      <c r="O48" s="1"/>
      <c r="P48" s="1"/>
      <c r="Q48" s="1"/>
      <c r="R48" s="1"/>
      <c r="S48" s="1"/>
      <c r="T48" s="1"/>
      <c r="U48" s="1"/>
      <c r="V48" s="1"/>
      <c r="W48" s="1"/>
      <c r="X48" s="1"/>
      <c r="Y48" s="55"/>
      <c r="Z48" s="55"/>
      <c r="AA48" s="55"/>
      <c r="AB48" s="50"/>
      <c r="AC48" s="55"/>
      <c r="AD48" s="1"/>
      <c r="AE48" s="1"/>
      <c r="AF48" s="1"/>
      <c r="AG48" s="1"/>
      <c r="AH48" s="1"/>
      <c r="AI48" s="1"/>
      <c r="AJ48" s="1"/>
      <c r="AK48" s="1"/>
      <c r="AL48" s="49"/>
      <c r="AM48" s="50"/>
      <c r="AN48" s="51"/>
      <c r="AO48" s="51"/>
      <c r="AP48" s="51"/>
      <c r="AQ48" s="51"/>
      <c r="AR48" s="51"/>
      <c r="AS48" s="51"/>
      <c r="AT48" s="51"/>
      <c r="AU48" s="51"/>
      <c r="AV48" s="51"/>
      <c r="AW48" s="51"/>
      <c r="AX48" s="51"/>
      <c r="AY48" s="51"/>
      <c r="AZ48" s="51"/>
      <c r="BA48" s="49"/>
      <c r="BB48" s="50"/>
      <c r="BC48" s="50"/>
      <c r="BD48" s="50"/>
      <c r="BE48" s="50"/>
      <c r="BF48" s="50"/>
      <c r="BG48" s="50"/>
      <c r="BH48" s="55"/>
      <c r="BI48" s="55"/>
      <c r="BJ48" s="55"/>
    </row>
    <row r="49" spans="1:69" ht="15" customHeight="1">
      <c r="A49" s="1"/>
      <c r="B49" s="1"/>
      <c r="C49" s="1"/>
      <c r="D49" s="20" t="s">
        <v>36</v>
      </c>
      <c r="E49" s="1"/>
      <c r="F49" s="1"/>
      <c r="G49" s="1"/>
      <c r="H49" s="1"/>
      <c r="I49" s="1"/>
      <c r="J49" s="1"/>
      <c r="K49" s="1"/>
      <c r="L49" s="1"/>
      <c r="M49" s="1"/>
      <c r="N49" s="1"/>
      <c r="O49" s="1"/>
      <c r="P49" s="1"/>
      <c r="Q49" s="1"/>
      <c r="R49" s="1"/>
      <c r="S49" s="1"/>
      <c r="T49" s="1"/>
      <c r="U49" s="1"/>
      <c r="V49" s="1"/>
      <c r="W49" s="1"/>
      <c r="X49" s="1"/>
      <c r="Y49" s="55"/>
      <c r="Z49" s="55"/>
      <c r="AA49" s="55"/>
      <c r="AB49" s="51"/>
      <c r="AC49" s="51"/>
      <c r="AD49" s="1"/>
      <c r="AE49" s="1"/>
      <c r="AF49" s="1"/>
      <c r="AG49" s="1"/>
      <c r="AH49" s="1"/>
      <c r="AI49" s="1"/>
      <c r="AJ49" s="1"/>
      <c r="AK49" s="1"/>
      <c r="AL49" s="49"/>
      <c r="AM49" s="50"/>
      <c r="AN49" s="51"/>
      <c r="AO49" s="51"/>
      <c r="AP49" s="51"/>
      <c r="AQ49" s="51"/>
      <c r="AR49" s="51"/>
      <c r="AS49" s="51"/>
      <c r="AT49" s="51"/>
      <c r="AU49" s="51"/>
      <c r="AV49" s="51"/>
      <c r="AW49" s="51"/>
      <c r="AX49" s="51"/>
      <c r="AY49" s="51"/>
      <c r="AZ49" s="51"/>
      <c r="BA49" s="50"/>
      <c r="BB49" s="50"/>
      <c r="BC49" s="50"/>
      <c r="BD49" s="50"/>
      <c r="BE49" s="50"/>
      <c r="BF49" s="50"/>
      <c r="BG49" s="50"/>
      <c r="BH49" s="55"/>
      <c r="BI49" s="55"/>
      <c r="BJ49" s="55"/>
      <c r="BN49" s="53"/>
      <c r="BO49" s="55"/>
      <c r="BP49" s="55"/>
      <c r="BQ49" s="55"/>
    </row>
    <row r="50" spans="1:69" ht="15" customHeight="1">
      <c r="A50" s="1"/>
      <c r="B50" s="1"/>
      <c r="C50" s="1"/>
      <c r="D50" s="1"/>
      <c r="E50" s="1"/>
      <c r="F50" s="1"/>
      <c r="G50" s="1"/>
      <c r="H50" s="1"/>
      <c r="I50" s="42"/>
      <c r="J50" s="1"/>
      <c r="K50" s="1"/>
      <c r="L50" s="1"/>
      <c r="M50" s="42"/>
      <c r="N50" s="1"/>
      <c r="P50" s="1"/>
      <c r="Q50" s="1"/>
      <c r="R50" s="1"/>
      <c r="S50" s="42"/>
      <c r="T50" s="1"/>
      <c r="W50" s="63"/>
      <c r="X50" s="63"/>
      <c r="Y50" s="55"/>
      <c r="Z50" s="55"/>
      <c r="AA50" s="55"/>
      <c r="AB50" s="51"/>
      <c r="AC50" s="55"/>
      <c r="AD50" s="1"/>
      <c r="AE50" s="1"/>
      <c r="AF50" s="1"/>
      <c r="AG50" s="1"/>
      <c r="AH50" s="1"/>
      <c r="AI50" s="1"/>
      <c r="AJ50" s="1"/>
      <c r="AK50" s="1"/>
      <c r="AL50" s="51"/>
      <c r="AM50" s="50"/>
      <c r="AN50" s="51"/>
      <c r="AO50" s="51"/>
      <c r="AP50" s="51"/>
      <c r="AQ50" s="51"/>
      <c r="AR50" s="51"/>
      <c r="AS50" s="51"/>
      <c r="AT50" s="51"/>
      <c r="AU50" s="51"/>
      <c r="AV50" s="51"/>
      <c r="AW50" s="51"/>
      <c r="AX50" s="51"/>
      <c r="AY50" s="51"/>
      <c r="AZ50" s="51"/>
      <c r="BA50" s="49"/>
      <c r="BB50" s="50"/>
      <c r="BC50" s="50"/>
      <c r="BD50" s="50"/>
      <c r="BE50" s="50"/>
      <c r="BF50" s="50"/>
      <c r="BG50" s="50"/>
      <c r="BH50" s="55"/>
      <c r="BI50" s="55"/>
      <c r="BJ50" s="55"/>
      <c r="BN50" s="55"/>
      <c r="BO50" s="55"/>
      <c r="BP50" s="55"/>
      <c r="BQ50" s="55"/>
    </row>
    <row r="51" spans="1:69" ht="15" customHeight="1">
      <c r="A51" s="1"/>
      <c r="B51" s="1"/>
      <c r="C51" s="1"/>
      <c r="D51" s="1"/>
      <c r="E51" s="44">
        <v>108</v>
      </c>
      <c r="F51" s="63" t="s">
        <v>22</v>
      </c>
      <c r="G51" s="63"/>
      <c r="H51" s="1"/>
      <c r="I51" s="44">
        <v>27</v>
      </c>
      <c r="J51" s="63" t="s">
        <v>22</v>
      </c>
      <c r="K51" s="63"/>
      <c r="L51" s="1"/>
      <c r="M51" s="44">
        <v>9</v>
      </c>
      <c r="N51" s="1"/>
      <c r="O51" s="44">
        <v>3</v>
      </c>
      <c r="P51" s="63" t="s">
        <v>22</v>
      </c>
      <c r="Q51" s="63"/>
      <c r="R51" s="1"/>
      <c r="S51" s="44">
        <v>3</v>
      </c>
      <c r="T51" s="1"/>
      <c r="U51" s="44">
        <v>3</v>
      </c>
      <c r="V51" s="42"/>
      <c r="W51" s="63"/>
      <c r="X51" s="63"/>
      <c r="Y51" s="55"/>
      <c r="Z51" s="55"/>
      <c r="AA51" s="55"/>
      <c r="AB51" s="51"/>
      <c r="AC51" s="51"/>
      <c r="AD51" s="1"/>
      <c r="AE51" s="1"/>
      <c r="AF51" s="1"/>
      <c r="AG51" s="1"/>
      <c r="AH51" s="1"/>
      <c r="AI51" s="1"/>
      <c r="AJ51" s="1"/>
      <c r="AK51" s="1"/>
      <c r="AL51" s="1"/>
      <c r="AM51" s="1"/>
      <c r="AN51" s="51"/>
      <c r="AO51" s="51"/>
      <c r="AP51" s="51"/>
      <c r="AQ51" s="51"/>
      <c r="AR51" s="51"/>
      <c r="AS51" s="51"/>
      <c r="AT51" s="51"/>
      <c r="AU51" s="51"/>
      <c r="AV51" s="51"/>
      <c r="AW51" s="51"/>
      <c r="AX51" s="51"/>
      <c r="AY51" s="51"/>
      <c r="AZ51" s="51"/>
      <c r="BA51" s="51"/>
      <c r="BB51" s="51"/>
      <c r="BC51" s="64"/>
      <c r="BD51" s="64"/>
      <c r="BE51" s="64"/>
      <c r="BF51" s="64"/>
      <c r="BG51" s="64"/>
      <c r="BH51" s="58"/>
      <c r="BI51" s="58"/>
      <c r="BJ51" s="58"/>
      <c r="BN51" s="55"/>
      <c r="BO51" s="55"/>
      <c r="BP51" s="55"/>
      <c r="BQ51" s="55"/>
    </row>
    <row r="52" spans="1:69" ht="15" customHeight="1">
      <c r="A52" s="1"/>
      <c r="B52" s="1"/>
      <c r="C52" s="1"/>
      <c r="D52" s="1"/>
      <c r="E52" s="1"/>
      <c r="F52" s="63"/>
      <c r="G52" s="63"/>
      <c r="H52" s="1"/>
      <c r="J52" s="63"/>
      <c r="K52" s="63"/>
      <c r="L52" s="1"/>
      <c r="N52" s="1"/>
      <c r="O52" s="42"/>
      <c r="P52" s="63"/>
      <c r="Q52" s="63"/>
      <c r="R52" s="1"/>
      <c r="T52" s="1"/>
      <c r="U52" s="42"/>
      <c r="V52" s="1"/>
      <c r="W52" s="63"/>
      <c r="X52" s="63"/>
      <c r="Y52" s="1"/>
      <c r="Z52" s="1"/>
      <c r="AA52" s="51"/>
      <c r="AB52" s="51"/>
      <c r="AC52" s="51"/>
      <c r="AD52" s="1"/>
      <c r="AE52" s="1"/>
      <c r="AF52" s="1"/>
      <c r="AG52" s="1"/>
      <c r="AH52" s="1"/>
      <c r="AI52" s="1"/>
      <c r="AJ52" s="1"/>
      <c r="AK52" s="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N52" s="55"/>
      <c r="BO52" s="55"/>
      <c r="BP52" s="55"/>
      <c r="BQ52" s="55"/>
    </row>
    <row r="53" spans="1:69" ht="15" customHeight="1">
      <c r="A53" s="1"/>
      <c r="B53" s="1"/>
      <c r="C53" s="1"/>
      <c r="E53" s="44">
        <v>160</v>
      </c>
      <c r="F53" s="63"/>
      <c r="G53" s="63"/>
      <c r="I53" s="44">
        <v>40</v>
      </c>
      <c r="J53" s="63"/>
      <c r="K53" s="63"/>
      <c r="L53" s="1"/>
      <c r="M53" s="44">
        <v>4</v>
      </c>
      <c r="N53" s="1"/>
      <c r="O53" s="44">
        <v>10</v>
      </c>
      <c r="P53" s="63"/>
      <c r="Q53" s="63"/>
      <c r="R53" s="1"/>
      <c r="S53" s="44">
        <v>2</v>
      </c>
      <c r="T53" s="1"/>
      <c r="U53" s="44">
        <v>10</v>
      </c>
      <c r="V53" s="55"/>
      <c r="W53" s="1"/>
      <c r="X53" s="1"/>
      <c r="Y53" s="1"/>
      <c r="Z53" s="1"/>
      <c r="AA53" s="51"/>
      <c r="AB53" s="51"/>
      <c r="AC53" s="51"/>
      <c r="AD53" s="1"/>
      <c r="AE53" s="1"/>
      <c r="AF53" s="1"/>
      <c r="AG53" s="1"/>
      <c r="AH53" s="1"/>
      <c r="AI53" s="1"/>
      <c r="AJ53" s="1"/>
      <c r="AK53" s="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N53" s="55"/>
      <c r="BO53" s="55"/>
      <c r="BP53" s="55"/>
      <c r="BQ53" s="55"/>
    </row>
    <row r="54" spans="1:60" ht="15" customHeight="1">
      <c r="A54" s="1"/>
      <c r="B54" s="1"/>
      <c r="C54" s="1"/>
      <c r="D54" s="1"/>
      <c r="E54" s="1"/>
      <c r="F54" s="1"/>
      <c r="G54" s="1"/>
      <c r="H54" s="1"/>
      <c r="I54" s="42"/>
      <c r="J54" s="1"/>
      <c r="K54" s="1"/>
      <c r="L54" s="1"/>
      <c r="M54" s="42"/>
      <c r="N54" s="1"/>
      <c r="O54" s="42"/>
      <c r="P54" s="1"/>
      <c r="Q54" s="1"/>
      <c r="R54" s="1"/>
      <c r="S54" s="42"/>
      <c r="T54" s="1"/>
      <c r="U54" s="42"/>
      <c r="V54" s="1"/>
      <c r="W54" s="1"/>
      <c r="X54" s="1"/>
      <c r="Y54" s="1"/>
      <c r="Z54" s="1"/>
      <c r="AA54" s="51"/>
      <c r="AB54" s="51"/>
      <c r="AC54" s="51"/>
      <c r="AD54" s="1"/>
      <c r="AE54" s="1"/>
      <c r="AF54" s="1"/>
      <c r="AG54" s="1"/>
      <c r="AH54" s="1"/>
      <c r="AI54" s="1"/>
      <c r="AJ54" s="1"/>
      <c r="AK54" s="1"/>
      <c r="AL54" s="51"/>
      <c r="AM54" s="51"/>
      <c r="AN54" s="51"/>
      <c r="AO54" s="51"/>
      <c r="AP54" s="51"/>
      <c r="AQ54" s="51"/>
      <c r="AR54" s="51"/>
      <c r="AS54" s="51"/>
      <c r="AT54" s="51"/>
      <c r="AU54" s="51"/>
      <c r="AV54" s="51"/>
      <c r="AW54" s="51"/>
      <c r="AX54" s="51"/>
      <c r="AY54" s="51"/>
      <c r="AZ54" s="51"/>
      <c r="BA54" s="51"/>
      <c r="BB54" s="51"/>
      <c r="BC54" s="51"/>
      <c r="BD54" s="51"/>
      <c r="BE54" s="51"/>
      <c r="BF54" s="51"/>
      <c r="BG54" s="51"/>
      <c r="BH54" s="51"/>
    </row>
    <row r="55" spans="1:37" ht="15" customHeight="1">
      <c r="A55" s="1"/>
      <c r="B55" s="1"/>
      <c r="C55" s="1"/>
      <c r="D55" s="20"/>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1:37" ht="15" customHeight="1">
      <c r="A56" s="1"/>
      <c r="B56" s="1"/>
      <c r="C56" s="1"/>
      <c r="D56" s="1"/>
      <c r="E56" s="1"/>
      <c r="F56" s="1"/>
      <c r="G56" s="1"/>
      <c r="H56" s="1"/>
      <c r="I56" s="42">
        <f>E57/MIN(BL60:BV60)</f>
        <v>6</v>
      </c>
      <c r="J56" s="1"/>
      <c r="K56" s="1"/>
      <c r="L56" s="1"/>
      <c r="M56" s="42">
        <f>BB64</f>
        <v>1</v>
      </c>
      <c r="N56" s="1"/>
      <c r="P56" s="1"/>
      <c r="Q56" s="1"/>
      <c r="R56" s="1"/>
      <c r="S56" s="42">
        <f>SQRT(M56)</f>
        <v>1</v>
      </c>
      <c r="T56" s="1"/>
      <c r="V56" s="1"/>
      <c r="W56" s="1"/>
      <c r="X56" s="1"/>
      <c r="Y56" s="1"/>
      <c r="Z56" s="42"/>
      <c r="AA56" s="1"/>
      <c r="AC56" s="1"/>
      <c r="AD56" s="1"/>
      <c r="AE56" s="1"/>
      <c r="AF56" s="1"/>
      <c r="AG56" s="10"/>
      <c r="AH56" s="10"/>
      <c r="AI56" s="10"/>
      <c r="AJ56" s="10"/>
      <c r="AK56" s="1"/>
    </row>
    <row r="57" spans="1:37" ht="15" customHeight="1">
      <c r="A57" s="1"/>
      <c r="B57" s="1"/>
      <c r="C57" s="1"/>
      <c r="D57" s="1"/>
      <c r="E57" s="44">
        <f>ROUND(C178*SQRT(C181^2),0)*4</f>
        <v>96</v>
      </c>
      <c r="F57" s="63" t="s">
        <v>22</v>
      </c>
      <c r="G57" s="63"/>
      <c r="H57" s="1"/>
      <c r="I57" s="46">
        <v>1</v>
      </c>
      <c r="J57" s="63" t="s">
        <v>22</v>
      </c>
      <c r="K57" s="63"/>
      <c r="L57" s="1"/>
      <c r="M57" s="46">
        <v>8</v>
      </c>
      <c r="N57" s="1"/>
      <c r="O57" s="44">
        <f>I56/M56</f>
        <v>6</v>
      </c>
      <c r="P57" s="63" t="s">
        <v>22</v>
      </c>
      <c r="Q57" s="63"/>
      <c r="R57" s="1"/>
      <c r="S57" s="46">
        <v>5</v>
      </c>
      <c r="T57" s="1"/>
      <c r="U57" s="44">
        <f>O57</f>
        <v>6</v>
      </c>
      <c r="W57" s="63"/>
      <c r="X57" s="63"/>
      <c r="Y57" s="1"/>
      <c r="Z57" s="51"/>
      <c r="AA57" s="1"/>
      <c r="AB57" s="51"/>
      <c r="AC57" s="1"/>
      <c r="AD57" s="1"/>
      <c r="AE57" s="1"/>
      <c r="AF57" s="1"/>
      <c r="AG57" s="10"/>
      <c r="AH57" s="49"/>
      <c r="AI57" s="50"/>
      <c r="AJ57" s="51"/>
      <c r="AK57" s="51"/>
    </row>
    <row r="58" spans="1:74" ht="15" customHeight="1">
      <c r="A58" s="1"/>
      <c r="B58" s="1"/>
      <c r="C58" s="1"/>
      <c r="D58" s="1"/>
      <c r="E58" s="1"/>
      <c r="F58" s="63"/>
      <c r="G58" s="63"/>
      <c r="H58" s="1"/>
      <c r="J58" s="63"/>
      <c r="K58" s="63"/>
      <c r="L58" s="1"/>
      <c r="N58" s="1"/>
      <c r="O58" s="42"/>
      <c r="P58" s="63"/>
      <c r="Q58" s="63"/>
      <c r="R58" s="1"/>
      <c r="T58" s="1"/>
      <c r="U58" s="42"/>
      <c r="V58" s="42"/>
      <c r="W58" s="63"/>
      <c r="X58" s="63"/>
      <c r="Y58" s="1"/>
      <c r="AA58" s="1"/>
      <c r="AB58" s="42"/>
      <c r="AC58" s="42"/>
      <c r="AD58" s="42"/>
      <c r="AE58" s="1"/>
      <c r="AF58" s="1"/>
      <c r="AG58" s="10"/>
      <c r="AH58" s="1"/>
      <c r="AI58" s="1"/>
      <c r="AJ58" s="1"/>
      <c r="AL58" s="49" t="s">
        <v>45</v>
      </c>
      <c r="AM58" s="50"/>
      <c r="AN58" s="51">
        <f>I56</f>
        <v>6</v>
      </c>
      <c r="AO58" s="51">
        <f aca="true" t="shared" si="0" ref="AO58:AX58">IF(AO66=" ","",IF(MOD(AN58,AO66)=0,AN58/AO66,AN58))</f>
        <v>3</v>
      </c>
      <c r="AP58" s="51">
        <f t="shared" si="0"/>
        <v>1</v>
      </c>
      <c r="AQ58" s="51">
        <f t="shared" si="0"/>
      </c>
      <c r="AR58" s="51">
        <f t="shared" si="0"/>
      </c>
      <c r="AS58" s="51">
        <f t="shared" si="0"/>
      </c>
      <c r="AT58" s="52">
        <f t="shared" si="0"/>
      </c>
      <c r="AU58" s="52">
        <f t="shared" si="0"/>
      </c>
      <c r="AV58" s="52">
        <f t="shared" si="0"/>
      </c>
      <c r="AW58" s="52">
        <f t="shared" si="0"/>
      </c>
      <c r="AX58" s="52">
        <f t="shared" si="0"/>
      </c>
      <c r="AY58" s="52">
        <f>AN58</f>
        <v>6</v>
      </c>
      <c r="AZ58" s="52">
        <f aca="true" t="shared" si="1" ref="AZ58:BG58">IF(AZ66=" ","",IF(MOD(AY58,AZ66)=0,AY58/AZ66,AY58))</f>
      </c>
      <c r="BA58" s="52">
        <f t="shared" si="1"/>
      </c>
      <c r="BB58" s="52">
        <f t="shared" si="1"/>
      </c>
      <c r="BC58" s="52">
        <f t="shared" si="1"/>
      </c>
      <c r="BD58" s="52">
        <f t="shared" si="1"/>
      </c>
      <c r="BE58" s="52">
        <f t="shared" si="1"/>
      </c>
      <c r="BF58" s="52">
        <f t="shared" si="1"/>
      </c>
      <c r="BG58" s="52">
        <f t="shared" si="1"/>
      </c>
      <c r="BH58" s="52"/>
      <c r="BI58" s="52"/>
      <c r="BJ58" s="52"/>
      <c r="BK58" s="3"/>
      <c r="BL58" s="56">
        <f>E57</f>
        <v>96</v>
      </c>
      <c r="BM58" s="56">
        <f aca="true" t="shared" si="2" ref="BM58:BV59">BL59</f>
        <v>80</v>
      </c>
      <c r="BN58" s="56">
        <f t="shared" si="2"/>
        <v>16</v>
      </c>
      <c r="BO58" s="56">
        <f t="shared" si="2"/>
        <v>16</v>
      </c>
      <c r="BP58" s="56">
        <f t="shared" si="2"/>
        <v>16</v>
      </c>
      <c r="BQ58" s="56">
        <f t="shared" si="2"/>
        <v>16</v>
      </c>
      <c r="BR58" s="56">
        <f t="shared" si="2"/>
        <v>16</v>
      </c>
      <c r="BS58" s="56">
        <f t="shared" si="2"/>
        <v>16</v>
      </c>
      <c r="BT58" s="56">
        <f t="shared" si="2"/>
        <v>16</v>
      </c>
      <c r="BU58" s="56">
        <f t="shared" si="2"/>
        <v>16</v>
      </c>
      <c r="BV58" s="56">
        <f t="shared" si="2"/>
        <v>16</v>
      </c>
    </row>
    <row r="59" spans="1:74" ht="15" customHeight="1">
      <c r="A59" s="1"/>
      <c r="B59" s="1"/>
      <c r="C59" s="1"/>
      <c r="E59" s="44">
        <f>ROUND(C180*SQRT(C185^2),0)*4</f>
        <v>80</v>
      </c>
      <c r="F59" s="63"/>
      <c r="G59" s="63"/>
      <c r="I59" s="46">
        <v>18</v>
      </c>
      <c r="J59" s="63"/>
      <c r="K59" s="63"/>
      <c r="L59" s="1"/>
      <c r="M59" s="46">
        <v>9</v>
      </c>
      <c r="N59" s="1"/>
      <c r="O59" s="44">
        <f>I60/M60</f>
        <v>5</v>
      </c>
      <c r="P59" s="63"/>
      <c r="Q59" s="63"/>
      <c r="R59" s="1"/>
      <c r="S59" s="46">
        <v>3</v>
      </c>
      <c r="T59" s="1"/>
      <c r="U59" s="44">
        <f>O59</f>
        <v>5</v>
      </c>
      <c r="V59" s="1"/>
      <c r="W59" s="63"/>
      <c r="X59" s="63"/>
      <c r="Y59" s="1"/>
      <c r="Z59" s="51"/>
      <c r="AA59" s="1"/>
      <c r="AB59" s="51"/>
      <c r="AC59" s="1"/>
      <c r="AD59" s="1"/>
      <c r="AE59" s="1"/>
      <c r="AF59" s="1"/>
      <c r="AG59" s="10"/>
      <c r="AH59" s="49"/>
      <c r="AI59" s="50"/>
      <c r="AJ59" s="51"/>
      <c r="AK59" s="51"/>
      <c r="AL59" s="49" t="s">
        <v>38</v>
      </c>
      <c r="AM59" s="50"/>
      <c r="AN59" s="51">
        <f>I60</f>
        <v>5</v>
      </c>
      <c r="AO59" s="51">
        <f aca="true" t="shared" si="3" ref="AO59:AX59">IF(AO67=" ","",IF(MOD(AN59,AO67)=0,AN59/AO67,AN59))</f>
        <v>1</v>
      </c>
      <c r="AP59" s="51">
        <f t="shared" si="3"/>
      </c>
      <c r="AQ59" s="51">
        <f t="shared" si="3"/>
      </c>
      <c r="AR59" s="51">
        <f t="shared" si="3"/>
      </c>
      <c r="AS59" s="51">
        <f t="shared" si="3"/>
      </c>
      <c r="AT59" s="52">
        <f t="shared" si="3"/>
      </c>
      <c r="AU59" s="52">
        <f t="shared" si="3"/>
      </c>
      <c r="AV59" s="52">
        <f t="shared" si="3"/>
      </c>
      <c r="AW59" s="52">
        <f t="shared" si="3"/>
      </c>
      <c r="AX59" s="52">
        <f t="shared" si="3"/>
      </c>
      <c r="AY59" s="52">
        <f>AN59</f>
        <v>5</v>
      </c>
      <c r="AZ59" s="52">
        <f aca="true" t="shared" si="4" ref="AZ59:BF59">IF(AZ67=" ","",IF(MOD(AY59,AZ67)=0,AY59/AZ67,AY59))</f>
      </c>
      <c r="BA59" s="52">
        <f t="shared" si="4"/>
      </c>
      <c r="BB59" s="52">
        <f t="shared" si="4"/>
      </c>
      <c r="BC59" s="52">
        <f t="shared" si="4"/>
      </c>
      <c r="BD59" s="52">
        <f t="shared" si="4"/>
      </c>
      <c r="BE59" s="52">
        <f t="shared" si="4"/>
      </c>
      <c r="BF59" s="52">
        <f t="shared" si="4"/>
      </c>
      <c r="BG59" s="54"/>
      <c r="BH59" s="53"/>
      <c r="BI59" s="53"/>
      <c r="BJ59" s="53"/>
      <c r="BK59" s="3"/>
      <c r="BL59" s="56">
        <f>E59</f>
        <v>80</v>
      </c>
      <c r="BM59" s="56">
        <f t="shared" si="2"/>
        <v>16</v>
      </c>
      <c r="BN59" s="56">
        <f t="shared" si="2"/>
        <v>16</v>
      </c>
      <c r="BO59" s="56">
        <f t="shared" si="2"/>
        <v>16</v>
      </c>
      <c r="BP59" s="56">
        <f t="shared" si="2"/>
        <v>16</v>
      </c>
      <c r="BQ59" s="56">
        <f t="shared" si="2"/>
        <v>16</v>
      </c>
      <c r="BR59" s="56">
        <f t="shared" si="2"/>
        <v>16</v>
      </c>
      <c r="BS59" s="56">
        <f t="shared" si="2"/>
        <v>16</v>
      </c>
      <c r="BT59" s="56">
        <f t="shared" si="2"/>
        <v>16</v>
      </c>
      <c r="BU59" s="56">
        <f t="shared" si="2"/>
        <v>16</v>
      </c>
      <c r="BV59" s="56">
        <f t="shared" si="2"/>
        <v>16</v>
      </c>
    </row>
    <row r="60" spans="1:74" ht="15">
      <c r="A60" s="1"/>
      <c r="B60" s="1"/>
      <c r="C60" s="1"/>
      <c r="D60" s="1"/>
      <c r="E60" s="1"/>
      <c r="F60" s="1"/>
      <c r="G60" s="1"/>
      <c r="H60" s="1"/>
      <c r="I60" s="42">
        <f>E59/MIN(BL60:BV60)</f>
        <v>5</v>
      </c>
      <c r="J60" s="1"/>
      <c r="K60" s="1"/>
      <c r="L60" s="1"/>
      <c r="M60" s="42">
        <f>BB65</f>
        <v>1</v>
      </c>
      <c r="N60" s="1"/>
      <c r="O60" s="42"/>
      <c r="P60" s="1"/>
      <c r="Q60" s="1"/>
      <c r="R60" s="1"/>
      <c r="S60" s="42">
        <f>SQRT(M60)</f>
        <v>1</v>
      </c>
      <c r="T60" s="1"/>
      <c r="U60" s="42"/>
      <c r="V60" s="55"/>
      <c r="W60" s="1"/>
      <c r="X60" s="1"/>
      <c r="Y60" s="1"/>
      <c r="Z60" s="42"/>
      <c r="AA60" s="1"/>
      <c r="AB60" s="42"/>
      <c r="AC60" s="55"/>
      <c r="AD60" s="1"/>
      <c r="AE60" s="1"/>
      <c r="AF60" s="1"/>
      <c r="AG60" s="1"/>
      <c r="AH60" s="1"/>
      <c r="AI60" s="1"/>
      <c r="AJ60" s="1"/>
      <c r="AK60" s="1"/>
      <c r="AL60" s="49" t="s">
        <v>39</v>
      </c>
      <c r="AM60" s="50"/>
      <c r="AN60" s="51">
        <f>COUNTIF(AO66:BG66,2)</f>
        <v>1</v>
      </c>
      <c r="AO60" s="51">
        <f>COUNTIF(AO66:BG66,3)</f>
        <v>1</v>
      </c>
      <c r="AP60" s="51">
        <f>COUNTIF(AO66:BG66,5)</f>
        <v>0</v>
      </c>
      <c r="AQ60" s="51">
        <f>COUNTIF(AO66:BG66,7)</f>
        <v>0</v>
      </c>
      <c r="AR60" s="51">
        <f>COUNTIF(AO66:BG66,11)</f>
        <v>0</v>
      </c>
      <c r="AS60" s="51">
        <f>COUNTIF(AO66:BG66,13)</f>
        <v>0</v>
      </c>
      <c r="AT60" s="51">
        <f>COUNTIF(AO66:BG66,17)</f>
        <v>0</v>
      </c>
      <c r="AU60" s="51">
        <f>COUNTIF(AO66:BG66,19)</f>
        <v>0</v>
      </c>
      <c r="AV60" s="51">
        <f>COUNTIF(AO66:BG66,23)</f>
        <v>0</v>
      </c>
      <c r="AW60" s="51">
        <f>COUNTIF(AO66:BG66,29)</f>
        <v>0</v>
      </c>
      <c r="AX60" s="51">
        <f>COUNTIF(AO66:BG66,31)</f>
        <v>0</v>
      </c>
      <c r="AY60" s="51">
        <f>COUNTIF(AO66:BG66,37)</f>
        <v>0</v>
      </c>
      <c r="AZ60" s="51">
        <f>COUNTIF(AO66:BG66,41)</f>
        <v>0</v>
      </c>
      <c r="BA60" s="49" t="s">
        <v>42</v>
      </c>
      <c r="BB60" s="50"/>
      <c r="BC60" s="50"/>
      <c r="BD60" s="50"/>
      <c r="BE60" s="50"/>
      <c r="BF60" s="50"/>
      <c r="BG60" s="50"/>
      <c r="BH60" s="55"/>
      <c r="BI60" s="55"/>
      <c r="BJ60" s="55"/>
      <c r="BK60" s="56" t="s">
        <v>54</v>
      </c>
      <c r="BL60" s="56">
        <f>ABS(IF(MOD(BL58,BL59)=0,BL59,MOD(BL58,BL59)))</f>
        <v>16</v>
      </c>
      <c r="BM60" s="56">
        <f aca="true" t="shared" si="5" ref="BM60:BV60">IF(MOD(BM58,BM59)=0,BM59,MOD(BM58,BM59))</f>
        <v>16</v>
      </c>
      <c r="BN60" s="56">
        <f t="shared" si="5"/>
        <v>16</v>
      </c>
      <c r="BO60" s="56">
        <f t="shared" si="5"/>
        <v>16</v>
      </c>
      <c r="BP60" s="56">
        <f t="shared" si="5"/>
        <v>16</v>
      </c>
      <c r="BQ60" s="56">
        <f t="shared" si="5"/>
        <v>16</v>
      </c>
      <c r="BR60" s="56">
        <f t="shared" si="5"/>
        <v>16</v>
      </c>
      <c r="BS60" s="56">
        <f t="shared" si="5"/>
        <v>16</v>
      </c>
      <c r="BT60" s="56">
        <f t="shared" si="5"/>
        <v>16</v>
      </c>
      <c r="BU60" s="56">
        <f t="shared" si="5"/>
        <v>16</v>
      </c>
      <c r="BV60" s="56">
        <f t="shared" si="5"/>
        <v>16</v>
      </c>
    </row>
    <row r="61" spans="1:62" ht="15">
      <c r="A61" s="1"/>
      <c r="B61" s="1"/>
      <c r="C61" s="1"/>
      <c r="D61" s="19"/>
      <c r="E61" s="3"/>
      <c r="F61" s="3"/>
      <c r="G61" s="3"/>
      <c r="H61" s="57"/>
      <c r="I61" s="1"/>
      <c r="J61" s="56"/>
      <c r="K61" s="3"/>
      <c r="L61" s="1"/>
      <c r="M61" s="1"/>
      <c r="N61" s="1"/>
      <c r="O61" s="1"/>
      <c r="P61" s="55"/>
      <c r="Q61" s="58"/>
      <c r="R61" s="55"/>
      <c r="S61" s="58"/>
      <c r="T61" s="51"/>
      <c r="U61" s="1"/>
      <c r="V61" s="1"/>
      <c r="W61" s="1"/>
      <c r="X61" s="1"/>
      <c r="Y61" s="1"/>
      <c r="Z61" s="1"/>
      <c r="AA61" s="1"/>
      <c r="AB61" s="50"/>
      <c r="AC61" s="55"/>
      <c r="AD61" s="1"/>
      <c r="AE61" s="1"/>
      <c r="AF61" s="1"/>
      <c r="AG61" s="1"/>
      <c r="AH61" s="1"/>
      <c r="AI61" s="1"/>
      <c r="AJ61" s="1"/>
      <c r="AK61" s="1"/>
      <c r="AL61" s="49" t="s">
        <v>39</v>
      </c>
      <c r="AM61" s="50"/>
      <c r="AN61" s="51">
        <f>COUNTIF(AO67:BG67,2)</f>
        <v>0</v>
      </c>
      <c r="AO61" s="51">
        <f>COUNTIF(AO67:BG67,3)</f>
        <v>0</v>
      </c>
      <c r="AP61" s="51">
        <f>COUNTIF(AO67:BG67,5)</f>
        <v>1</v>
      </c>
      <c r="AQ61" s="51">
        <f>COUNTIF(AO67:BG67,7)</f>
        <v>0</v>
      </c>
      <c r="AR61" s="51">
        <f>COUNTIF(AO67:BG67,11)</f>
        <v>0</v>
      </c>
      <c r="AS61" s="51">
        <f>COUNTIF(AO67:BG67,13)</f>
        <v>0</v>
      </c>
      <c r="AT61" s="51">
        <f>COUNTIF(AO67:BG67,17)</f>
        <v>0</v>
      </c>
      <c r="AU61" s="51">
        <f>COUNTIF(AO67:BG67,19)</f>
        <v>0</v>
      </c>
      <c r="AV61" s="51">
        <f>COUNTIF(AO67:BG67,23)</f>
        <v>0</v>
      </c>
      <c r="AW61" s="51">
        <f>COUNTIF(AO67:BG67,29)</f>
        <v>0</v>
      </c>
      <c r="AX61" s="51">
        <f>COUNTIF(AO67:BG67,31)</f>
        <v>0</v>
      </c>
      <c r="AY61" s="51">
        <f>COUNTIF(AO67:BG67,37)</f>
        <v>0</v>
      </c>
      <c r="AZ61" s="51">
        <f>COUNTIF(AO67:BG67,41)</f>
        <v>0</v>
      </c>
      <c r="BA61" s="49" t="s">
        <v>53</v>
      </c>
      <c r="BB61" s="50"/>
      <c r="BC61" s="50"/>
      <c r="BD61" s="50"/>
      <c r="BE61" s="50"/>
      <c r="BF61" s="50"/>
      <c r="BG61" s="50"/>
      <c r="BH61" s="55"/>
      <c r="BI61" s="55"/>
      <c r="BJ61" s="55"/>
    </row>
    <row r="62" spans="1:62" ht="3.75" customHeight="1">
      <c r="A62" s="1"/>
      <c r="B62" s="1"/>
      <c r="C62" s="1"/>
      <c r="D62" s="3"/>
      <c r="E62" s="3"/>
      <c r="F62" s="3"/>
      <c r="G62" s="3"/>
      <c r="H62" s="3"/>
      <c r="I62" s="3"/>
      <c r="J62" s="3"/>
      <c r="K62" s="59"/>
      <c r="L62" s="55"/>
      <c r="M62" s="55"/>
      <c r="N62" s="55"/>
      <c r="O62" s="55"/>
      <c r="P62" s="55"/>
      <c r="Q62" s="55"/>
      <c r="R62" s="55"/>
      <c r="S62" s="55"/>
      <c r="T62" s="55"/>
      <c r="U62" s="63"/>
      <c r="V62" s="63"/>
      <c r="W62" s="1"/>
      <c r="X62" s="1"/>
      <c r="Y62" s="1"/>
      <c r="Z62" s="1"/>
      <c r="AA62" s="1"/>
      <c r="AB62" s="51"/>
      <c r="AC62" s="51"/>
      <c r="AD62" s="1"/>
      <c r="AE62" s="1"/>
      <c r="AF62" s="1"/>
      <c r="AG62" s="1"/>
      <c r="AH62" s="1"/>
      <c r="AI62" s="1"/>
      <c r="AJ62" s="1"/>
      <c r="AK62" s="1"/>
      <c r="AL62" s="49" t="s">
        <v>40</v>
      </c>
      <c r="AM62" s="50"/>
      <c r="AN62" s="51">
        <v>2</v>
      </c>
      <c r="AO62" s="51">
        <v>3</v>
      </c>
      <c r="AP62" s="51">
        <v>5</v>
      </c>
      <c r="AQ62" s="51">
        <v>7</v>
      </c>
      <c r="AR62" s="51">
        <v>11</v>
      </c>
      <c r="AS62" s="51">
        <v>13</v>
      </c>
      <c r="AT62" s="51">
        <v>17</v>
      </c>
      <c r="AU62" s="51">
        <v>19</v>
      </c>
      <c r="AV62" s="51">
        <v>23</v>
      </c>
      <c r="AW62" s="51">
        <v>29</v>
      </c>
      <c r="AX62" s="51">
        <v>31</v>
      </c>
      <c r="AY62" s="51">
        <v>37</v>
      </c>
      <c r="AZ62" s="51">
        <v>41</v>
      </c>
      <c r="BA62" s="50"/>
      <c r="BB62" s="50"/>
      <c r="BC62" s="50"/>
      <c r="BD62" s="50"/>
      <c r="BE62" s="50"/>
      <c r="BF62" s="50"/>
      <c r="BG62" s="50"/>
      <c r="BH62" s="55"/>
      <c r="BI62" s="55"/>
      <c r="BJ62" s="55"/>
    </row>
    <row r="63" spans="1:62" ht="3.75" customHeight="1">
      <c r="A63" s="1"/>
      <c r="B63" s="1"/>
      <c r="C63" s="1"/>
      <c r="D63" s="3"/>
      <c r="E63" s="3"/>
      <c r="F63" s="3"/>
      <c r="G63" s="3"/>
      <c r="H63" s="3"/>
      <c r="I63" s="3"/>
      <c r="J63" s="3"/>
      <c r="K63" s="3"/>
      <c r="L63" s="55"/>
      <c r="M63" s="55"/>
      <c r="N63" s="55"/>
      <c r="O63" s="55"/>
      <c r="P63" s="55"/>
      <c r="Q63" s="55"/>
      <c r="R63" s="55"/>
      <c r="S63" s="55"/>
      <c r="T63" s="55"/>
      <c r="U63" s="63"/>
      <c r="V63" s="63"/>
      <c r="W63" s="1"/>
      <c r="X63" s="1"/>
      <c r="Y63" s="1"/>
      <c r="Z63" s="1"/>
      <c r="AA63" s="1"/>
      <c r="AB63" s="51"/>
      <c r="AC63" s="55"/>
      <c r="AD63" s="1"/>
      <c r="AE63" s="1"/>
      <c r="AF63" s="1"/>
      <c r="AG63" s="1"/>
      <c r="AH63" s="1"/>
      <c r="AI63" s="1"/>
      <c r="AJ63" s="1"/>
      <c r="AK63" s="1"/>
      <c r="AL63" s="51"/>
      <c r="AM63" s="50"/>
      <c r="AN63" s="51">
        <f aca="true" t="shared" si="6" ref="AN63:AZ63">AN62^MAX(AN60:AN61)</f>
        <v>2</v>
      </c>
      <c r="AO63" s="51">
        <f t="shared" si="6"/>
        <v>3</v>
      </c>
      <c r="AP63" s="51">
        <f t="shared" si="6"/>
        <v>5</v>
      </c>
      <c r="AQ63" s="51">
        <f t="shared" si="6"/>
        <v>1</v>
      </c>
      <c r="AR63" s="51">
        <f t="shared" si="6"/>
        <v>1</v>
      </c>
      <c r="AS63" s="51">
        <f t="shared" si="6"/>
        <v>1</v>
      </c>
      <c r="AT63" s="51">
        <f t="shared" si="6"/>
        <v>1</v>
      </c>
      <c r="AU63" s="51">
        <f t="shared" si="6"/>
        <v>1</v>
      </c>
      <c r="AV63" s="51">
        <f t="shared" si="6"/>
        <v>1</v>
      </c>
      <c r="AW63" s="51">
        <f t="shared" si="6"/>
        <v>1</v>
      </c>
      <c r="AX63" s="51">
        <f t="shared" si="6"/>
        <v>1</v>
      </c>
      <c r="AY63" s="51">
        <f t="shared" si="6"/>
        <v>1</v>
      </c>
      <c r="AZ63" s="51">
        <f t="shared" si="6"/>
        <v>1</v>
      </c>
      <c r="BA63" s="49" t="s">
        <v>41</v>
      </c>
      <c r="BB63" s="50"/>
      <c r="BC63" s="50"/>
      <c r="BD63" s="50"/>
      <c r="BE63" s="50"/>
      <c r="BF63" s="50"/>
      <c r="BG63" s="50"/>
      <c r="BH63" s="55"/>
      <c r="BI63" s="55"/>
      <c r="BJ63" s="55"/>
    </row>
    <row r="64" spans="1:62" ht="3.75" customHeight="1">
      <c r="A64" s="1"/>
      <c r="B64" s="1"/>
      <c r="C64" s="1"/>
      <c r="D64" s="3"/>
      <c r="E64" s="3"/>
      <c r="F64" s="3"/>
      <c r="G64" s="56"/>
      <c r="H64" s="1"/>
      <c r="I64" s="55"/>
      <c r="J64" s="56"/>
      <c r="K64" s="3"/>
      <c r="L64" s="55"/>
      <c r="M64" s="55"/>
      <c r="N64" s="55"/>
      <c r="O64" s="55"/>
      <c r="P64" s="55"/>
      <c r="Q64" s="55"/>
      <c r="R64" s="55"/>
      <c r="S64" s="55"/>
      <c r="T64" s="55"/>
      <c r="U64" s="63"/>
      <c r="V64" s="63"/>
      <c r="W64" s="1"/>
      <c r="X64" s="1"/>
      <c r="Y64" s="1"/>
      <c r="Z64" s="1"/>
      <c r="AA64" s="1"/>
      <c r="AB64" s="51"/>
      <c r="AC64" s="51"/>
      <c r="AD64" s="1"/>
      <c r="AE64" s="1"/>
      <c r="AF64" s="1"/>
      <c r="AG64" s="1"/>
      <c r="AH64" s="1"/>
      <c r="AI64" s="1"/>
      <c r="AJ64" s="1"/>
      <c r="AK64" s="1"/>
      <c r="AL64" s="1"/>
      <c r="AM64" s="1"/>
      <c r="AN64" s="51">
        <f>IF(AN60=2,AN62^2,IF(AN60=3,AN62^2,IF(AN60=4,AN62^4,IF(AN60=5,AN62^4,IF(AN60=6,AN62^6,IF(AN60=7,AN62^6,IF(AN60=8,AN62^8,1)))))))</f>
        <v>1</v>
      </c>
      <c r="AO64" s="51">
        <f aca="true" t="shared" si="7" ref="AO64:AZ64">IF(AO60=2,AO62^2,IF(AO60=3,AO62^2,IF(AO60=4,AO62^4,IF(AO60=5,AO62^4,IF(AO60=6,AO62^6,IF(AO60=7,AO62^6,IF(AO60=8,AO62^8,1)))))))</f>
        <v>1</v>
      </c>
      <c r="AP64" s="51">
        <f t="shared" si="7"/>
        <v>1</v>
      </c>
      <c r="AQ64" s="51">
        <f t="shared" si="7"/>
        <v>1</v>
      </c>
      <c r="AR64" s="51">
        <f t="shared" si="7"/>
        <v>1</v>
      </c>
      <c r="AS64" s="51">
        <f t="shared" si="7"/>
        <v>1</v>
      </c>
      <c r="AT64" s="51">
        <f t="shared" si="7"/>
        <v>1</v>
      </c>
      <c r="AU64" s="51">
        <f t="shared" si="7"/>
        <v>1</v>
      </c>
      <c r="AV64" s="51">
        <f t="shared" si="7"/>
        <v>1</v>
      </c>
      <c r="AW64" s="51">
        <f t="shared" si="7"/>
        <v>1</v>
      </c>
      <c r="AX64" s="51">
        <f t="shared" si="7"/>
        <v>1</v>
      </c>
      <c r="AY64" s="51">
        <f t="shared" si="7"/>
        <v>1</v>
      </c>
      <c r="AZ64" s="51">
        <f t="shared" si="7"/>
        <v>1</v>
      </c>
      <c r="BA64" s="51"/>
      <c r="BB64" s="51">
        <f>PRODUCT(AN64:AZ64)</f>
        <v>1</v>
      </c>
      <c r="BC64" s="64" t="s">
        <v>51</v>
      </c>
      <c r="BD64" s="64"/>
      <c r="BE64" s="64"/>
      <c r="BF64" s="64"/>
      <c r="BG64" s="64"/>
      <c r="BH64" s="58"/>
      <c r="BI64" s="58"/>
      <c r="BJ64" s="58"/>
    </row>
    <row r="65" spans="1:59" ht="3.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51"/>
      <c r="AC65" s="51"/>
      <c r="AD65" s="1"/>
      <c r="AE65" s="1"/>
      <c r="AF65" s="1"/>
      <c r="AG65" s="1"/>
      <c r="AH65" s="1"/>
      <c r="AI65" s="1"/>
      <c r="AJ65" s="1"/>
      <c r="AK65" s="1"/>
      <c r="AN65" s="51">
        <f>IF(AN61=2,AN62^2,IF(AN61=3,AN62^2,IF(AN61=4,AN62^4,IF(AN61=5,AN62^4,IF(AN61=6,AN62^6,IF(AN61=7,AN62^6,IF(AN61=8,AN62^8,1)))))))</f>
        <v>1</v>
      </c>
      <c r="AO65" s="51">
        <f aca="true" t="shared" si="8" ref="AO65:AZ65">IF(AO61=2,AO62^2,IF(AO61=3,AO62^2,IF(AO61=4,AO62^4,IF(AO61=5,AO62^4,IF(AO61=6,AO62^6,IF(AO61=7,AO62^6,IF(AO61=8,AO62^8,1)))))))</f>
        <v>1</v>
      </c>
      <c r="AP65" s="51">
        <f t="shared" si="8"/>
        <v>1</v>
      </c>
      <c r="AQ65" s="51">
        <f t="shared" si="8"/>
        <v>1</v>
      </c>
      <c r="AR65" s="51">
        <f t="shared" si="8"/>
        <v>1</v>
      </c>
      <c r="AS65" s="51">
        <f t="shared" si="8"/>
        <v>1</v>
      </c>
      <c r="AT65" s="51">
        <f t="shared" si="8"/>
        <v>1</v>
      </c>
      <c r="AU65" s="51">
        <f t="shared" si="8"/>
        <v>1</v>
      </c>
      <c r="AV65" s="51">
        <f t="shared" si="8"/>
        <v>1</v>
      </c>
      <c r="AW65" s="51">
        <f t="shared" si="8"/>
        <v>1</v>
      </c>
      <c r="AX65" s="51">
        <f t="shared" si="8"/>
        <v>1</v>
      </c>
      <c r="AY65" s="51">
        <f t="shared" si="8"/>
        <v>1</v>
      </c>
      <c r="AZ65" s="51">
        <f t="shared" si="8"/>
        <v>1</v>
      </c>
      <c r="BB65" s="51">
        <f>PRODUCT(AN65:AZ65)</f>
        <v>1</v>
      </c>
      <c r="BC65" s="64" t="s">
        <v>52</v>
      </c>
      <c r="BD65" s="64"/>
      <c r="BE65" s="64"/>
      <c r="BF65" s="64"/>
      <c r="BG65" s="64"/>
    </row>
    <row r="66" spans="1:60" ht="3.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51"/>
      <c r="AB66" s="51"/>
      <c r="AC66" s="51"/>
      <c r="AD66" s="1"/>
      <c r="AE66" s="1"/>
      <c r="AF66" s="1"/>
      <c r="AG66" s="1"/>
      <c r="AH66" s="1"/>
      <c r="AI66" s="1"/>
      <c r="AJ66" s="1"/>
      <c r="AK66" s="1"/>
      <c r="AL66" s="51" t="s">
        <v>46</v>
      </c>
      <c r="AM66" s="51"/>
      <c r="AN66" s="51"/>
      <c r="AO66" s="51">
        <f>IF(MOD(AN58,2)=0,2,IF(MOD(AN58,3)=0,3,IF(MOD(AN58,5)=0,5,IF(MOD(AN58,7)=0,7,IF(MOD(AN58,11)=0,11,IF(MOD(AN58,13)=0,13," "))))))</f>
        <v>2</v>
      </c>
      <c r="AP66" s="51">
        <f aca="true" t="shared" si="9" ref="AP66:AY66">IF(AO66=" "," ",IF(MOD(AO58,2)=0,2,IF(MOD(AO58,3)=0,3,IF(MOD(AO58,5)=0,5,IF(MOD(AO58,7)=0,7,IF(MOD(AO58,11)=0,11,IF(MOD(AO58,13)=0,13," ")))))))</f>
        <v>3</v>
      </c>
      <c r="AQ66" s="51" t="str">
        <f t="shared" si="9"/>
        <v> </v>
      </c>
      <c r="AR66" s="51" t="str">
        <f t="shared" si="9"/>
        <v> </v>
      </c>
      <c r="AS66" s="51" t="str">
        <f t="shared" si="9"/>
        <v> </v>
      </c>
      <c r="AT66" s="51" t="str">
        <f t="shared" si="9"/>
        <v> </v>
      </c>
      <c r="AU66" s="51" t="str">
        <f t="shared" si="9"/>
        <v> </v>
      </c>
      <c r="AV66" s="51" t="str">
        <f t="shared" si="9"/>
        <v> </v>
      </c>
      <c r="AW66" s="51" t="str">
        <f t="shared" si="9"/>
        <v> </v>
      </c>
      <c r="AX66" s="51" t="str">
        <f t="shared" si="9"/>
        <v> </v>
      </c>
      <c r="AY66" s="51" t="str">
        <f t="shared" si="9"/>
        <v> </v>
      </c>
      <c r="AZ66" s="51" t="str">
        <f>IF(MOD(AY58,17)=0,17,IF(MOD(AY58,19)=0,19,IF(MOD(AY58,23)=0,23,IF(MOD(AY58,29)=0,29,IF(MOD(AY58,31)=0,31,IF(MOD(AY58,37)=0,37," "))))))</f>
        <v> </v>
      </c>
      <c r="BA66" s="51" t="str">
        <f aca="true" t="shared" si="10" ref="BA66:BG67">IF(AZ66=" "," ",IF(MOD(AZ58,17)=0,17,IF(MOD(AZ58,19)=0,19,IF(MOD(AZ58,23)=0,23,IF(MOD(AZ58,29)=0,29,IF(MOD(AZ58,31)=0,31,IF(MOD(AZ58,37)=0,37," ")))))))</f>
        <v> </v>
      </c>
      <c r="BB66" s="51" t="str">
        <f t="shared" si="10"/>
        <v> </v>
      </c>
      <c r="BC66" s="51" t="str">
        <f t="shared" si="10"/>
        <v> </v>
      </c>
      <c r="BD66" s="51" t="str">
        <f t="shared" si="10"/>
        <v> </v>
      </c>
      <c r="BE66" s="51" t="str">
        <f t="shared" si="10"/>
        <v> </v>
      </c>
      <c r="BF66" s="51" t="str">
        <f t="shared" si="10"/>
        <v> </v>
      </c>
      <c r="BG66" s="51" t="str">
        <f t="shared" si="10"/>
        <v> </v>
      </c>
      <c r="BH66" s="51">
        <f>PRODUCT(AO66:BG66)</f>
        <v>6</v>
      </c>
    </row>
    <row r="67" spans="1:64" ht="3.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51"/>
      <c r="AB67" s="51"/>
      <c r="AC67" s="51"/>
      <c r="AD67" s="1"/>
      <c r="AE67" s="1"/>
      <c r="AF67" s="1"/>
      <c r="AG67" s="1"/>
      <c r="AH67" s="1"/>
      <c r="AI67" s="1"/>
      <c r="AJ67" s="1"/>
      <c r="AK67" s="1"/>
      <c r="AL67" s="51" t="s">
        <v>50</v>
      </c>
      <c r="AM67" s="51"/>
      <c r="AN67" s="51"/>
      <c r="AO67" s="51">
        <f>IF(MOD(AN59,2)=0,2,IF(MOD(AN59,3)=0,3,IF(MOD(AN59,5)=0,5,IF(MOD(AN59,7)=0,7,IF(MOD(AN59,11)=0,11,IF(MOD(AN59,13)=0,13," "))))))</f>
        <v>5</v>
      </c>
      <c r="AP67" s="51" t="str">
        <f aca="true" t="shared" si="11" ref="AP67:AY67">IF(AO67=" "," ",IF(MOD(AO59,2)=0,2,IF(MOD(AO59,3)=0,3,IF(MOD(AO59,5)=0,5,IF(MOD(AO59,7)=0,7,IF(MOD(AO59,11)=0,11,IF(MOD(AO59,13)=0,13," ")))))))</f>
        <v> </v>
      </c>
      <c r="AQ67" s="51" t="str">
        <f t="shared" si="11"/>
        <v> </v>
      </c>
      <c r="AR67" s="51" t="str">
        <f t="shared" si="11"/>
        <v> </v>
      </c>
      <c r="AS67" s="51" t="str">
        <f t="shared" si="11"/>
        <v> </v>
      </c>
      <c r="AT67" s="51" t="str">
        <f t="shared" si="11"/>
        <v> </v>
      </c>
      <c r="AU67" s="51" t="str">
        <f t="shared" si="11"/>
        <v> </v>
      </c>
      <c r="AV67" s="51" t="str">
        <f t="shared" si="11"/>
        <v> </v>
      </c>
      <c r="AW67" s="51" t="str">
        <f t="shared" si="11"/>
        <v> </v>
      </c>
      <c r="AX67" s="51" t="str">
        <f t="shared" si="11"/>
        <v> </v>
      </c>
      <c r="AY67" s="51" t="str">
        <f t="shared" si="11"/>
        <v> </v>
      </c>
      <c r="AZ67" s="51" t="str">
        <f>IF(MOD(AY59,17)=0,17,IF(MOD(AY59,19)=0,19,IF(MOD(AY59,23)=0,23,IF(MOD(AY59,29)=0,29,IF(MOD(AY59,31)=0,31,IF(MOD(AY59,37)=0,37," "))))))</f>
        <v> </v>
      </c>
      <c r="BA67" s="51" t="str">
        <f t="shared" si="10"/>
        <v> </v>
      </c>
      <c r="BB67" s="51" t="str">
        <f t="shared" si="10"/>
        <v> </v>
      </c>
      <c r="BC67" s="51" t="str">
        <f t="shared" si="10"/>
        <v> </v>
      </c>
      <c r="BD67" s="51" t="str">
        <f t="shared" si="10"/>
        <v> </v>
      </c>
      <c r="BE67" s="51" t="str">
        <f t="shared" si="10"/>
        <v> </v>
      </c>
      <c r="BF67" s="51" t="str">
        <f t="shared" si="10"/>
        <v> </v>
      </c>
      <c r="BG67" s="51" t="str">
        <f t="shared" si="10"/>
        <v> </v>
      </c>
      <c r="BH67" s="51">
        <f>PRODUCT(AO67:BG67)</f>
        <v>5</v>
      </c>
      <c r="BI67" s="1"/>
      <c r="BJ67" s="1"/>
      <c r="BK67" s="1"/>
      <c r="BL67" s="1"/>
    </row>
    <row r="68" spans="1:64" ht="3.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55"/>
      <c r="BL68" s="55"/>
    </row>
    <row r="69" spans="1:64" ht="3.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55"/>
      <c r="BL69" s="55"/>
    </row>
    <row r="70" spans="1:64"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37" ht="18">
      <c r="A72" s="1"/>
      <c r="B72" s="1"/>
      <c r="C72" s="1"/>
      <c r="D72" s="20" t="s">
        <v>49</v>
      </c>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0"/>
      <c r="AH72" s="10"/>
      <c r="AI72" s="10"/>
      <c r="AJ72" s="10"/>
      <c r="AK72" s="1"/>
    </row>
    <row r="73" spans="1:37"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0"/>
      <c r="AH73" s="10"/>
      <c r="AI73" s="10"/>
      <c r="AJ73" s="10"/>
      <c r="AK73" s="1"/>
    </row>
    <row r="74" spans="1:37" ht="18">
      <c r="A74" s="1"/>
      <c r="B74" s="1"/>
      <c r="C74" s="1"/>
      <c r="D74" s="20" t="s">
        <v>36</v>
      </c>
      <c r="E74" s="20"/>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0"/>
      <c r="AH74" s="10"/>
      <c r="AI74" s="10"/>
      <c r="AJ74" s="10"/>
      <c r="AK74" s="1"/>
    </row>
    <row r="75" spans="1:37" ht="12.75">
      <c r="A75" s="1"/>
      <c r="B75" s="1"/>
      <c r="C75" s="1"/>
      <c r="D75" s="1"/>
      <c r="E75" s="1"/>
      <c r="F75" s="1"/>
      <c r="G75" s="1"/>
      <c r="H75" s="1"/>
      <c r="I75" s="1"/>
      <c r="J75" s="1"/>
      <c r="K75" s="1"/>
      <c r="L75" s="1"/>
      <c r="M75" s="1"/>
      <c r="O75" s="1"/>
      <c r="P75" s="1"/>
      <c r="Q75" s="1"/>
      <c r="R75" s="1"/>
      <c r="T75" s="1"/>
      <c r="U75" s="1"/>
      <c r="V75" s="1"/>
      <c r="W75" s="1"/>
      <c r="X75" s="1"/>
      <c r="Y75" s="1"/>
      <c r="Z75" s="1"/>
      <c r="AA75" s="1"/>
      <c r="AB75" s="1"/>
      <c r="AC75" s="1"/>
      <c r="AD75" s="1"/>
      <c r="AE75" s="1"/>
      <c r="AF75" s="1"/>
      <c r="AG75" s="10"/>
      <c r="AH75" s="10"/>
      <c r="AI75" s="10"/>
      <c r="AJ75" s="10"/>
      <c r="AK75" s="1"/>
    </row>
    <row r="76" spans="1:37" ht="18">
      <c r="A76" s="1"/>
      <c r="B76" s="1"/>
      <c r="C76" s="1"/>
      <c r="D76" s="1"/>
      <c r="E76" s="44">
        <v>75</v>
      </c>
      <c r="F76" s="45" t="s">
        <v>25</v>
      </c>
      <c r="G76" s="44">
        <f>8</f>
        <v>8</v>
      </c>
      <c r="H76" s="1"/>
      <c r="I76" s="44">
        <v>3</v>
      </c>
      <c r="J76" s="45" t="s">
        <v>22</v>
      </c>
      <c r="K76" s="1"/>
      <c r="L76" s="44">
        <v>25</v>
      </c>
      <c r="M76" s="1"/>
      <c r="N76" s="44">
        <v>3</v>
      </c>
      <c r="O76" s="45" t="s">
        <v>25</v>
      </c>
      <c r="P76" s="44">
        <v>8</v>
      </c>
      <c r="Q76" s="1"/>
      <c r="R76" s="44">
        <v>3</v>
      </c>
      <c r="S76" s="45" t="s">
        <v>22</v>
      </c>
      <c r="T76" s="44">
        <v>5</v>
      </c>
      <c r="U76" s="1"/>
      <c r="V76" s="44">
        <v>3</v>
      </c>
      <c r="W76" s="45" t="s">
        <v>25</v>
      </c>
      <c r="X76" s="44">
        <v>8</v>
      </c>
      <c r="Y76" s="1"/>
      <c r="Z76" s="44">
        <v>3</v>
      </c>
      <c r="AA76" s="45" t="s">
        <v>22</v>
      </c>
      <c r="AB76" s="44">
        <v>13</v>
      </c>
      <c r="AC76" s="1"/>
      <c r="AD76" s="44">
        <v>3</v>
      </c>
      <c r="AE76" s="1"/>
      <c r="AF76" s="1"/>
      <c r="AG76" s="10"/>
      <c r="AH76" s="10"/>
      <c r="AI76" s="10"/>
      <c r="AJ76" s="10"/>
      <c r="AK76" s="1"/>
    </row>
    <row r="77" spans="1:37" ht="12.75">
      <c r="A77" s="1"/>
      <c r="B77" s="1"/>
      <c r="C77" s="1"/>
      <c r="D77" s="1"/>
      <c r="E77" s="1"/>
      <c r="F77" s="1"/>
      <c r="G77" s="1"/>
      <c r="H77" s="1"/>
      <c r="I77" s="1"/>
      <c r="J77" s="1"/>
      <c r="K77" s="1"/>
      <c r="L77" s="42"/>
      <c r="M77" s="1"/>
      <c r="N77" s="1"/>
      <c r="O77" s="1"/>
      <c r="P77" s="1"/>
      <c r="Q77" s="1"/>
      <c r="R77" s="1"/>
      <c r="S77" s="1"/>
      <c r="T77" s="42"/>
      <c r="U77" s="1"/>
      <c r="V77" s="42"/>
      <c r="W77" s="1"/>
      <c r="X77" s="42"/>
      <c r="Y77" s="1"/>
      <c r="Z77" s="42"/>
      <c r="AA77" s="1"/>
      <c r="AB77" s="42"/>
      <c r="AC77" s="1"/>
      <c r="AD77" s="42"/>
      <c r="AE77" s="1"/>
      <c r="AF77" s="1"/>
      <c r="AG77" s="10"/>
      <c r="AH77" s="10"/>
      <c r="AI77" s="10"/>
      <c r="AJ77" s="10"/>
      <c r="AK77" s="1"/>
    </row>
    <row r="78" spans="1:37"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0"/>
      <c r="AH78" s="10"/>
      <c r="AI78" s="10"/>
      <c r="AJ78" s="10"/>
      <c r="AK78" s="1"/>
    </row>
    <row r="79" spans="1:37" ht="12.75">
      <c r="A79" s="1"/>
      <c r="B79" s="1"/>
      <c r="C79" s="1"/>
      <c r="D79" s="1"/>
      <c r="E79" s="1"/>
      <c r="F79" s="1"/>
      <c r="G79" s="1"/>
      <c r="H79" s="1"/>
      <c r="I79" s="1"/>
      <c r="J79" s="1"/>
      <c r="K79" s="1"/>
      <c r="L79" s="1"/>
      <c r="M79" s="1"/>
      <c r="O79" s="1"/>
      <c r="P79" s="1"/>
      <c r="Q79" s="1"/>
      <c r="R79" s="1"/>
      <c r="T79" s="1"/>
      <c r="U79" s="1"/>
      <c r="V79" s="1"/>
      <c r="W79" s="1"/>
      <c r="X79" s="1"/>
      <c r="Y79" s="1"/>
      <c r="Z79" s="1"/>
      <c r="AA79" s="1"/>
      <c r="AB79" s="1"/>
      <c r="AC79" s="1"/>
      <c r="AD79" s="1"/>
      <c r="AE79" s="1"/>
      <c r="AF79" s="1"/>
      <c r="AG79" s="10"/>
      <c r="AH79" s="10"/>
      <c r="AI79" s="10"/>
      <c r="AJ79" s="10"/>
      <c r="AK79" s="1"/>
    </row>
    <row r="80" spans="1:37" ht="18">
      <c r="A80" s="1"/>
      <c r="B80" s="1"/>
      <c r="C80" s="1"/>
      <c r="D80" s="1"/>
      <c r="E80" s="44">
        <f>ROUND(C179*SQRT(C181^2),0)*4</f>
        <v>352</v>
      </c>
      <c r="F80" s="45" t="s">
        <v>25</v>
      </c>
      <c r="G80" s="44">
        <f>C197</f>
        <v>10</v>
      </c>
      <c r="H80" s="1"/>
      <c r="I80" s="44">
        <f>N81</f>
        <v>22</v>
      </c>
      <c r="J80" s="45" t="s">
        <v>22</v>
      </c>
      <c r="K80" s="1"/>
      <c r="L80" s="46">
        <v>4</v>
      </c>
      <c r="M80" s="1"/>
      <c r="N80" s="44">
        <f>N81</f>
        <v>22</v>
      </c>
      <c r="O80" s="45" t="s">
        <v>25</v>
      </c>
      <c r="P80" s="46">
        <v>4</v>
      </c>
      <c r="Q80" s="1"/>
      <c r="R80" s="46">
        <v>14</v>
      </c>
      <c r="S80" s="45" t="s">
        <v>22</v>
      </c>
      <c r="T80" s="46">
        <v>2</v>
      </c>
      <c r="U80" s="1"/>
      <c r="V80" s="46">
        <v>14</v>
      </c>
      <c r="W80" s="45" t="s">
        <v>25</v>
      </c>
      <c r="X80" s="46">
        <v>1</v>
      </c>
      <c r="Y80" s="1"/>
      <c r="Z80" s="46">
        <v>14</v>
      </c>
      <c r="AA80" s="45" t="s">
        <v>22</v>
      </c>
      <c r="AB80" s="46">
        <v>12</v>
      </c>
      <c r="AC80" s="1"/>
      <c r="AD80" s="46">
        <f>Z80</f>
        <v>14</v>
      </c>
      <c r="AE80" s="1"/>
      <c r="AF80" s="1"/>
      <c r="AG80" s="10"/>
      <c r="AH80" s="49"/>
      <c r="AI80" s="50"/>
      <c r="AJ80" s="51"/>
      <c r="AK80" s="51"/>
    </row>
    <row r="81" spans="1:62" ht="15">
      <c r="A81" s="1"/>
      <c r="B81" s="1"/>
      <c r="C81" s="1"/>
      <c r="D81" s="1"/>
      <c r="E81" s="1"/>
      <c r="F81" s="1"/>
      <c r="G81" s="1"/>
      <c r="H81" s="1"/>
      <c r="I81" s="1"/>
      <c r="J81" s="1"/>
      <c r="K81" s="1"/>
      <c r="L81" s="42">
        <f>BB87</f>
        <v>16</v>
      </c>
      <c r="M81" s="1"/>
      <c r="N81" s="42">
        <f>E80/L81</f>
        <v>22</v>
      </c>
      <c r="O81" s="1"/>
      <c r="P81" s="42">
        <f>G80</f>
        <v>10</v>
      </c>
      <c r="Q81" s="1"/>
      <c r="R81" s="42">
        <f>I80</f>
        <v>22</v>
      </c>
      <c r="S81" s="1"/>
      <c r="T81" s="42">
        <f>SQRT(L81)</f>
        <v>4</v>
      </c>
      <c r="U81" s="1"/>
      <c r="V81" s="42">
        <f>I80</f>
        <v>22</v>
      </c>
      <c r="W81" s="1"/>
      <c r="X81" s="42">
        <f>G80</f>
        <v>10</v>
      </c>
      <c r="Y81" s="1"/>
      <c r="Z81" s="42">
        <f>I80</f>
        <v>22</v>
      </c>
      <c r="AA81" s="1"/>
      <c r="AB81" s="42">
        <f>T81+X81</f>
        <v>14</v>
      </c>
      <c r="AC81" s="1"/>
      <c r="AD81" s="42">
        <f>I80</f>
        <v>22</v>
      </c>
      <c r="AE81" s="1"/>
      <c r="AF81" s="1"/>
      <c r="AG81" s="10"/>
      <c r="AH81" s="1"/>
      <c r="AI81" s="1"/>
      <c r="AJ81" s="1"/>
      <c r="AL81" s="49" t="s">
        <v>45</v>
      </c>
      <c r="AM81" s="50"/>
      <c r="AN81" s="51">
        <f>E80</f>
        <v>352</v>
      </c>
      <c r="AO81" s="51">
        <f aca="true" t="shared" si="12" ref="AO81:AX81">IF(AO88=" ","",IF(MOD(AN81,AO88)=0,AN81/AO88,AN81))</f>
        <v>176</v>
      </c>
      <c r="AP81" s="51">
        <f t="shared" si="12"/>
        <v>88</v>
      </c>
      <c r="AQ81" s="51">
        <f t="shared" si="12"/>
        <v>44</v>
      </c>
      <c r="AR81" s="51">
        <f t="shared" si="12"/>
        <v>22</v>
      </c>
      <c r="AS81" s="51">
        <f t="shared" si="12"/>
        <v>11</v>
      </c>
      <c r="AT81" s="52">
        <f t="shared" si="12"/>
        <v>1</v>
      </c>
      <c r="AU81" s="52">
        <f t="shared" si="12"/>
      </c>
      <c r="AV81" s="52">
        <f t="shared" si="12"/>
      </c>
      <c r="AW81" s="52">
        <f t="shared" si="12"/>
      </c>
      <c r="AX81" s="52">
        <f t="shared" si="12"/>
      </c>
      <c r="AY81" s="52">
        <f>AN81</f>
        <v>352</v>
      </c>
      <c r="AZ81" s="52">
        <f aca="true" t="shared" si="13" ref="AZ81:BG81">IF(AZ88=" ","",IF(MOD(AY81,AZ88)=0,AY81/AZ88,AY81))</f>
      </c>
      <c r="BA81" s="52">
        <f t="shared" si="13"/>
      </c>
      <c r="BB81" s="52">
        <f t="shared" si="13"/>
      </c>
      <c r="BC81" s="52">
        <f t="shared" si="13"/>
      </c>
      <c r="BD81" s="52">
        <f t="shared" si="13"/>
      </c>
      <c r="BE81" s="52">
        <f t="shared" si="13"/>
      </c>
      <c r="BF81" s="52">
        <f t="shared" si="13"/>
      </c>
      <c r="BG81" s="52">
        <f t="shared" si="13"/>
      </c>
      <c r="BH81" s="52"/>
      <c r="BI81" s="52"/>
      <c r="BJ81" s="52"/>
    </row>
    <row r="82" spans="1:62" ht="3.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0"/>
      <c r="AH82" s="49"/>
      <c r="AI82" s="50"/>
      <c r="AJ82" s="51"/>
      <c r="AK82" s="51"/>
      <c r="AL82" s="49" t="s">
        <v>38</v>
      </c>
      <c r="AM82" s="50"/>
      <c r="AN82" s="51">
        <f>I80</f>
        <v>22</v>
      </c>
      <c r="AO82" s="51">
        <f aca="true" t="shared" si="14" ref="AO82:AX82">IF(AO89=" ","",IF(MOD(AN82,AO89)=0,AN82/AO89,AN82))</f>
        <v>11</v>
      </c>
      <c r="AP82" s="51">
        <f t="shared" si="14"/>
        <v>1</v>
      </c>
      <c r="AQ82" s="51">
        <f t="shared" si="14"/>
      </c>
      <c r="AR82" s="51">
        <f t="shared" si="14"/>
      </c>
      <c r="AS82" s="51">
        <f t="shared" si="14"/>
      </c>
      <c r="AT82" s="52">
        <f t="shared" si="14"/>
      </c>
      <c r="AU82" s="52">
        <f t="shared" si="14"/>
      </c>
      <c r="AV82" s="52">
        <f t="shared" si="14"/>
      </c>
      <c r="AW82" s="52">
        <f t="shared" si="14"/>
      </c>
      <c r="AX82" s="52">
        <f t="shared" si="14"/>
      </c>
      <c r="AY82" s="52">
        <f>AN82</f>
        <v>22</v>
      </c>
      <c r="AZ82" s="52">
        <f aca="true" t="shared" si="15" ref="AZ82:BF82">IF(AZ89=" ","",IF(MOD(AY82,AZ89)=0,AY82/AZ89,AY82))</f>
      </c>
      <c r="BA82" s="52">
        <f t="shared" si="15"/>
      </c>
      <c r="BB82" s="52">
        <f t="shared" si="15"/>
      </c>
      <c r="BC82" s="52">
        <f t="shared" si="15"/>
      </c>
      <c r="BD82" s="52">
        <f t="shared" si="15"/>
      </c>
      <c r="BE82" s="52">
        <f t="shared" si="15"/>
      </c>
      <c r="BF82" s="52">
        <f t="shared" si="15"/>
      </c>
      <c r="BG82" s="54"/>
      <c r="BH82" s="53"/>
      <c r="BI82" s="53"/>
      <c r="BJ82" s="53"/>
    </row>
    <row r="83" spans="1:62" ht="3.75" customHeight="1">
      <c r="A83" s="1"/>
      <c r="B83" s="1"/>
      <c r="C83" s="1"/>
      <c r="D83" s="55"/>
      <c r="E83" s="3"/>
      <c r="F83" s="55"/>
      <c r="G83" s="3"/>
      <c r="H83" s="55"/>
      <c r="I83" s="3"/>
      <c r="J83" s="55"/>
      <c r="K83" s="3"/>
      <c r="L83" s="1"/>
      <c r="N83" s="55"/>
      <c r="P83" s="55"/>
      <c r="Q83" s="55"/>
      <c r="R83" s="55"/>
      <c r="S83" s="55"/>
      <c r="T83" s="3"/>
      <c r="U83" s="55"/>
      <c r="V83" s="55"/>
      <c r="W83" s="55"/>
      <c r="X83" s="55"/>
      <c r="Y83" s="55"/>
      <c r="Z83" s="55"/>
      <c r="AA83" s="55"/>
      <c r="AB83" s="51"/>
      <c r="AC83" s="51"/>
      <c r="AD83" s="1"/>
      <c r="AE83" s="1"/>
      <c r="AF83" s="1"/>
      <c r="AG83" s="1"/>
      <c r="AH83" s="1"/>
      <c r="AI83" s="1"/>
      <c r="AJ83" s="1"/>
      <c r="AK83" s="1"/>
      <c r="AL83" s="49" t="s">
        <v>39</v>
      </c>
      <c r="AM83" s="50"/>
      <c r="AN83" s="51">
        <f>COUNTIF(AO88:BG88,2)</f>
        <v>5</v>
      </c>
      <c r="AO83" s="51">
        <f>COUNTIF(AO88:BG88,3)</f>
        <v>0</v>
      </c>
      <c r="AP83" s="51">
        <f>COUNTIF(AO88:BG88,5)</f>
        <v>0</v>
      </c>
      <c r="AQ83" s="51">
        <f>COUNTIF(AO88:BG88,7)</f>
        <v>0</v>
      </c>
      <c r="AR83" s="51">
        <f>COUNTIF(AO88:BG88,11)</f>
        <v>1</v>
      </c>
      <c r="AS83" s="51">
        <f>COUNTIF(AO88:BG88,13)</f>
        <v>0</v>
      </c>
      <c r="AT83" s="51">
        <f>COUNTIF(AO88:BG88,17)</f>
        <v>0</v>
      </c>
      <c r="AU83" s="51">
        <f>COUNTIF(AO88:BG88,19)</f>
        <v>0</v>
      </c>
      <c r="AV83" s="51">
        <f>COUNTIF(AO88:BG88,23)</f>
        <v>0</v>
      </c>
      <c r="AW83" s="51">
        <f>COUNTIF(AO88:BG88,29)</f>
        <v>0</v>
      </c>
      <c r="AX83" s="51">
        <f>COUNTIF(AO88:BG88,31)</f>
        <v>0</v>
      </c>
      <c r="AY83" s="51">
        <f>COUNTIF(AO88:BG88,37)</f>
        <v>0</v>
      </c>
      <c r="AZ83" s="51">
        <f>COUNTIF(AO88:BG88,41)</f>
        <v>0</v>
      </c>
      <c r="BA83" s="49" t="s">
        <v>42</v>
      </c>
      <c r="BB83" s="50"/>
      <c r="BC83" s="50"/>
      <c r="BD83" s="50"/>
      <c r="BE83" s="50"/>
      <c r="BF83" s="50"/>
      <c r="BG83" s="50"/>
      <c r="BH83" s="55"/>
      <c r="BI83" s="55"/>
      <c r="BJ83" s="55"/>
    </row>
    <row r="84" spans="1:62" ht="3.75" customHeight="1">
      <c r="A84" s="1"/>
      <c r="B84" s="1"/>
      <c r="C84" s="1"/>
      <c r="D84" s="19"/>
      <c r="E84" s="3"/>
      <c r="F84" s="3"/>
      <c r="G84" s="3"/>
      <c r="H84" s="57"/>
      <c r="I84" s="1"/>
      <c r="J84" s="56"/>
      <c r="K84" s="3"/>
      <c r="L84" s="55"/>
      <c r="M84" s="55"/>
      <c r="N84" s="58"/>
      <c r="O84" s="55"/>
      <c r="P84" s="55"/>
      <c r="Q84" s="58"/>
      <c r="R84" s="55"/>
      <c r="S84" s="58"/>
      <c r="T84" s="51"/>
      <c r="U84" s="55"/>
      <c r="V84" s="55"/>
      <c r="W84" s="55"/>
      <c r="X84" s="55"/>
      <c r="Y84" s="55"/>
      <c r="Z84" s="55"/>
      <c r="AA84" s="55"/>
      <c r="AB84" s="50"/>
      <c r="AC84" s="55"/>
      <c r="AD84" s="1"/>
      <c r="AE84" s="1"/>
      <c r="AF84" s="1"/>
      <c r="AG84" s="1"/>
      <c r="AH84" s="1"/>
      <c r="AI84" s="1"/>
      <c r="AJ84" s="1"/>
      <c r="AK84" s="1"/>
      <c r="AL84" s="49" t="s">
        <v>39</v>
      </c>
      <c r="AM84" s="50"/>
      <c r="AN84" s="51">
        <f>COUNTIF(AO89:BG89,2)</f>
        <v>1</v>
      </c>
      <c r="AO84" s="51">
        <f>COUNTIF(AO89:BG89,3)</f>
        <v>0</v>
      </c>
      <c r="AP84" s="51">
        <f>COUNTIF(AO89:BG89,5)</f>
        <v>0</v>
      </c>
      <c r="AQ84" s="51">
        <f>COUNTIF(AO89:BG89,7)</f>
        <v>0</v>
      </c>
      <c r="AR84" s="51">
        <f>COUNTIF(AO89:BG89,11)</f>
        <v>1</v>
      </c>
      <c r="AS84" s="51">
        <f>COUNTIF(AO89:BG89,13)</f>
        <v>0</v>
      </c>
      <c r="AT84" s="51">
        <f>COUNTIF(AO89:BG89,17)</f>
        <v>0</v>
      </c>
      <c r="AU84" s="51">
        <f>COUNTIF(AO89:BG89,19)</f>
        <v>0</v>
      </c>
      <c r="AV84" s="51">
        <f>COUNTIF(AO89:BG89,23)</f>
        <v>0</v>
      </c>
      <c r="AW84" s="51">
        <f>COUNTIF(AO89:BG89,29)</f>
        <v>0</v>
      </c>
      <c r="AX84" s="51">
        <f>COUNTIF(AO89:BG89,31)</f>
        <v>0</v>
      </c>
      <c r="AY84" s="51">
        <f>COUNTIF(AO89:BG89,37)</f>
        <v>0</v>
      </c>
      <c r="AZ84" s="51">
        <f>COUNTIF(AO89:BG89,41)</f>
        <v>0</v>
      </c>
      <c r="BA84" s="49" t="s">
        <v>44</v>
      </c>
      <c r="BB84" s="50"/>
      <c r="BC84" s="50"/>
      <c r="BD84" s="50"/>
      <c r="BE84" s="50"/>
      <c r="BF84" s="50"/>
      <c r="BG84" s="50"/>
      <c r="BH84" s="55"/>
      <c r="BI84" s="55"/>
      <c r="BJ84" s="55"/>
    </row>
    <row r="85" spans="1:62" ht="3.75" customHeight="1">
      <c r="A85" s="1"/>
      <c r="B85" s="1"/>
      <c r="C85" s="1"/>
      <c r="D85" s="3"/>
      <c r="E85" s="3"/>
      <c r="F85" s="3"/>
      <c r="G85" s="3"/>
      <c r="H85" s="3"/>
      <c r="I85" s="3"/>
      <c r="J85" s="3"/>
      <c r="K85" s="59"/>
      <c r="L85" s="55"/>
      <c r="M85" s="55"/>
      <c r="N85" s="55"/>
      <c r="O85" s="55"/>
      <c r="P85" s="55"/>
      <c r="Q85" s="55"/>
      <c r="R85" s="55"/>
      <c r="S85" s="55"/>
      <c r="T85" s="55"/>
      <c r="U85" s="55"/>
      <c r="V85" s="55"/>
      <c r="W85" s="55"/>
      <c r="X85" s="55"/>
      <c r="Y85" s="55"/>
      <c r="Z85" s="55"/>
      <c r="AA85" s="55"/>
      <c r="AB85" s="51"/>
      <c r="AC85" s="51"/>
      <c r="AD85" s="1"/>
      <c r="AE85" s="1"/>
      <c r="AF85" s="1"/>
      <c r="AG85" s="1"/>
      <c r="AH85" s="1"/>
      <c r="AI85" s="1"/>
      <c r="AJ85" s="1"/>
      <c r="AK85" s="1"/>
      <c r="AL85" s="49" t="s">
        <v>40</v>
      </c>
      <c r="AM85" s="50"/>
      <c r="AN85" s="51">
        <v>2</v>
      </c>
      <c r="AO85" s="51">
        <v>3</v>
      </c>
      <c r="AP85" s="51">
        <v>5</v>
      </c>
      <c r="AQ85" s="51">
        <v>7</v>
      </c>
      <c r="AR85" s="51">
        <v>11</v>
      </c>
      <c r="AS85" s="51">
        <v>13</v>
      </c>
      <c r="AT85" s="51">
        <v>17</v>
      </c>
      <c r="AU85" s="51">
        <v>19</v>
      </c>
      <c r="AV85" s="51">
        <v>23</v>
      </c>
      <c r="AW85" s="51">
        <v>29</v>
      </c>
      <c r="AX85" s="51">
        <v>31</v>
      </c>
      <c r="AY85" s="51">
        <v>37</v>
      </c>
      <c r="AZ85" s="51">
        <v>41</v>
      </c>
      <c r="BA85" s="50"/>
      <c r="BB85" s="50"/>
      <c r="BC85" s="50"/>
      <c r="BD85" s="50"/>
      <c r="BE85" s="50"/>
      <c r="BF85" s="50"/>
      <c r="BG85" s="50"/>
      <c r="BH85" s="55"/>
      <c r="BI85" s="55"/>
      <c r="BJ85" s="55"/>
    </row>
    <row r="86" spans="1:62" ht="3.75" customHeight="1">
      <c r="A86" s="1"/>
      <c r="B86" s="1"/>
      <c r="C86" s="1"/>
      <c r="D86" s="3"/>
      <c r="E86" s="3"/>
      <c r="F86" s="3"/>
      <c r="G86" s="3"/>
      <c r="H86" s="3"/>
      <c r="I86" s="3"/>
      <c r="J86" s="3"/>
      <c r="K86" s="3"/>
      <c r="L86" s="55"/>
      <c r="M86" s="55"/>
      <c r="N86" s="55"/>
      <c r="O86" s="55"/>
      <c r="P86" s="55"/>
      <c r="Q86" s="55"/>
      <c r="R86" s="55"/>
      <c r="S86" s="55"/>
      <c r="T86" s="55"/>
      <c r="U86" s="55"/>
      <c r="V86" s="55"/>
      <c r="W86" s="55"/>
      <c r="X86" s="55"/>
      <c r="Y86" s="55"/>
      <c r="Z86" s="55"/>
      <c r="AA86" s="55"/>
      <c r="AB86" s="51"/>
      <c r="AC86" s="55"/>
      <c r="AD86" s="1"/>
      <c r="AE86" s="1"/>
      <c r="AF86" s="1"/>
      <c r="AG86" s="1"/>
      <c r="AH86" s="1"/>
      <c r="AI86" s="1"/>
      <c r="AJ86" s="1"/>
      <c r="AK86" s="1"/>
      <c r="AL86" s="51"/>
      <c r="AM86" s="50"/>
      <c r="AN86" s="51">
        <f>AN85^MAX(AN83:AN84)</f>
        <v>32</v>
      </c>
      <c r="AO86" s="51">
        <f aca="true" t="shared" si="16" ref="AO86:AZ86">AO85^MAX(AO83:AO84)</f>
        <v>1</v>
      </c>
      <c r="AP86" s="51">
        <f t="shared" si="16"/>
        <v>1</v>
      </c>
      <c r="AQ86" s="51">
        <f t="shared" si="16"/>
        <v>1</v>
      </c>
      <c r="AR86" s="51">
        <f t="shared" si="16"/>
        <v>11</v>
      </c>
      <c r="AS86" s="51">
        <f t="shared" si="16"/>
        <v>1</v>
      </c>
      <c r="AT86" s="51">
        <f t="shared" si="16"/>
        <v>1</v>
      </c>
      <c r="AU86" s="51">
        <f t="shared" si="16"/>
        <v>1</v>
      </c>
      <c r="AV86" s="51">
        <f t="shared" si="16"/>
        <v>1</v>
      </c>
      <c r="AW86" s="51">
        <f t="shared" si="16"/>
        <v>1</v>
      </c>
      <c r="AX86" s="51">
        <f t="shared" si="16"/>
        <v>1</v>
      </c>
      <c r="AY86" s="51">
        <f t="shared" si="16"/>
        <v>1</v>
      </c>
      <c r="AZ86" s="51">
        <f t="shared" si="16"/>
        <v>1</v>
      </c>
      <c r="BA86" s="49" t="s">
        <v>41</v>
      </c>
      <c r="BB86" s="50"/>
      <c r="BC86" s="50"/>
      <c r="BD86" s="50"/>
      <c r="BE86" s="50"/>
      <c r="BF86" s="50"/>
      <c r="BG86" s="50"/>
      <c r="BH86" s="55"/>
      <c r="BI86" s="55"/>
      <c r="BJ86" s="55"/>
    </row>
    <row r="87" spans="1:62" ht="3.75" customHeight="1">
      <c r="A87" s="1"/>
      <c r="B87" s="1"/>
      <c r="C87" s="1"/>
      <c r="D87" s="3"/>
      <c r="E87" s="3"/>
      <c r="F87" s="3"/>
      <c r="G87" s="56"/>
      <c r="H87" s="1"/>
      <c r="I87" s="55"/>
      <c r="J87" s="56"/>
      <c r="K87" s="3"/>
      <c r="L87" s="55"/>
      <c r="M87" s="55"/>
      <c r="N87" s="55"/>
      <c r="O87" s="55"/>
      <c r="P87" s="55"/>
      <c r="Q87" s="55"/>
      <c r="R87" s="55"/>
      <c r="S87" s="55"/>
      <c r="T87" s="55"/>
      <c r="U87" s="55"/>
      <c r="V87" s="55"/>
      <c r="W87" s="55"/>
      <c r="X87" s="55"/>
      <c r="Y87" s="55"/>
      <c r="Z87" s="55"/>
      <c r="AA87" s="55"/>
      <c r="AB87" s="51"/>
      <c r="AC87" s="51"/>
      <c r="AD87" s="1"/>
      <c r="AE87" s="1"/>
      <c r="AF87" s="1"/>
      <c r="AG87" s="1"/>
      <c r="AH87" s="1"/>
      <c r="AI87" s="1"/>
      <c r="AJ87" s="1"/>
      <c r="AK87" s="1"/>
      <c r="AL87" s="1"/>
      <c r="AM87" s="1"/>
      <c r="AN87" s="51">
        <f>IF(AN83=2,AN85^2,IF(AN83=3,AN85^2,IF(AN83=4,AN85^4,IF(AN83=5,AN85^4,IF(AN83=6,AN85^6,IF(AN83=7,AN85^6,IF(AN83=8,AN85^8,1)))))))</f>
        <v>16</v>
      </c>
      <c r="AO87" s="51">
        <f aca="true" t="shared" si="17" ref="AO87:AZ87">IF(AO83=2,AO85^2,IF(AO83=3,AO85^2,IF(AO83=4,AO85^4,IF(AO83=5,AO85^4,IF(AO83=6,AO85^6,IF(AO83=7,AO85^6,IF(AO83=8,AO85^8,1)))))))</f>
        <v>1</v>
      </c>
      <c r="AP87" s="51">
        <f t="shared" si="17"/>
        <v>1</v>
      </c>
      <c r="AQ87" s="51">
        <f t="shared" si="17"/>
        <v>1</v>
      </c>
      <c r="AR87" s="51">
        <f t="shared" si="17"/>
        <v>1</v>
      </c>
      <c r="AS87" s="51">
        <f t="shared" si="17"/>
        <v>1</v>
      </c>
      <c r="AT87" s="51">
        <f t="shared" si="17"/>
        <v>1</v>
      </c>
      <c r="AU87" s="51">
        <f t="shared" si="17"/>
        <v>1</v>
      </c>
      <c r="AV87" s="51">
        <f t="shared" si="17"/>
        <v>1</v>
      </c>
      <c r="AW87" s="51">
        <f t="shared" si="17"/>
        <v>1</v>
      </c>
      <c r="AX87" s="51">
        <f t="shared" si="17"/>
        <v>1</v>
      </c>
      <c r="AY87" s="51">
        <f t="shared" si="17"/>
        <v>1</v>
      </c>
      <c r="AZ87" s="51">
        <f t="shared" si="17"/>
        <v>1</v>
      </c>
      <c r="BA87" s="51"/>
      <c r="BB87" s="51">
        <f>PRODUCT(AN87:AZ87)</f>
        <v>16</v>
      </c>
      <c r="BC87" s="64" t="s">
        <v>43</v>
      </c>
      <c r="BD87" s="64"/>
      <c r="BE87" s="64"/>
      <c r="BF87" s="64"/>
      <c r="BG87" s="64"/>
      <c r="BH87" s="58"/>
      <c r="BI87" s="58"/>
      <c r="BJ87" s="58"/>
    </row>
    <row r="88" spans="1:60" ht="3.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51"/>
      <c r="AB88" s="51"/>
      <c r="AC88" s="51"/>
      <c r="AD88" s="1"/>
      <c r="AE88" s="1"/>
      <c r="AF88" s="1"/>
      <c r="AG88" s="1"/>
      <c r="AH88" s="1"/>
      <c r="AI88" s="1"/>
      <c r="AJ88" s="1"/>
      <c r="AK88" s="1"/>
      <c r="AL88" s="51" t="s">
        <v>46</v>
      </c>
      <c r="AM88" s="51"/>
      <c r="AN88" s="51"/>
      <c r="AO88" s="51">
        <f>IF(MOD(AN81,2)=0,2,IF(MOD(AN81,3)=0,3,IF(MOD(AN81,5)=0,5,IF(MOD(AN81,7)=0,7,IF(MOD(AN81,11)=0,11,IF(MOD(AN81,13)=0,13," "))))))</f>
        <v>2</v>
      </c>
      <c r="AP88" s="51">
        <f aca="true" t="shared" si="18" ref="AP88:AY88">IF(AO88=" "," ",IF(MOD(AO81,2)=0,2,IF(MOD(AO81,3)=0,3,IF(MOD(AO81,5)=0,5,IF(MOD(AO81,7)=0,7,IF(MOD(AO81,11)=0,11,IF(MOD(AO81,13)=0,13," ")))))))</f>
        <v>2</v>
      </c>
      <c r="AQ88" s="51">
        <f t="shared" si="18"/>
        <v>2</v>
      </c>
      <c r="AR88" s="51">
        <f t="shared" si="18"/>
        <v>2</v>
      </c>
      <c r="AS88" s="51">
        <f t="shared" si="18"/>
        <v>2</v>
      </c>
      <c r="AT88" s="51">
        <f t="shared" si="18"/>
        <v>11</v>
      </c>
      <c r="AU88" s="51" t="str">
        <f t="shared" si="18"/>
        <v> </v>
      </c>
      <c r="AV88" s="51" t="str">
        <f t="shared" si="18"/>
        <v> </v>
      </c>
      <c r="AW88" s="51" t="str">
        <f t="shared" si="18"/>
        <v> </v>
      </c>
      <c r="AX88" s="51" t="str">
        <f t="shared" si="18"/>
        <v> </v>
      </c>
      <c r="AY88" s="51" t="str">
        <f t="shared" si="18"/>
        <v> </v>
      </c>
      <c r="AZ88" s="51" t="str">
        <f>IF(MOD(AY81,17)=0,17,IF(MOD(AY81,19)=0,19,IF(MOD(AY81,23)=0,23,IF(MOD(AY81,29)=0,29,IF(MOD(AY81,31)=0,31,IF(MOD(AY81,37)=0,37," "))))))</f>
        <v> </v>
      </c>
      <c r="BA88" s="51" t="str">
        <f aca="true" t="shared" si="19" ref="BA88:BG89">IF(AZ88=" "," ",IF(MOD(AZ81,17)=0,17,IF(MOD(AZ81,19)=0,19,IF(MOD(AZ81,23)=0,23,IF(MOD(AZ81,29)=0,29,IF(MOD(AZ81,31)=0,31,IF(MOD(AZ81,37)=0,37," ")))))))</f>
        <v> </v>
      </c>
      <c r="BB88" s="51" t="str">
        <f t="shared" si="19"/>
        <v> </v>
      </c>
      <c r="BC88" s="51" t="str">
        <f t="shared" si="19"/>
        <v> </v>
      </c>
      <c r="BD88" s="51" t="str">
        <f t="shared" si="19"/>
        <v> </v>
      </c>
      <c r="BE88" s="51" t="str">
        <f t="shared" si="19"/>
        <v> </v>
      </c>
      <c r="BF88" s="51" t="str">
        <f t="shared" si="19"/>
        <v> </v>
      </c>
      <c r="BG88" s="51" t="str">
        <f t="shared" si="19"/>
        <v> </v>
      </c>
      <c r="BH88" s="51">
        <f>PRODUCT(AO88:BG88)</f>
        <v>352</v>
      </c>
    </row>
    <row r="89" spans="1:60" ht="3.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51"/>
      <c r="AB89" s="51"/>
      <c r="AC89" s="51"/>
      <c r="AD89" s="1"/>
      <c r="AE89" s="1"/>
      <c r="AF89" s="1"/>
      <c r="AG89" s="1"/>
      <c r="AH89" s="1"/>
      <c r="AI89" s="1"/>
      <c r="AJ89" s="1"/>
      <c r="AK89" s="1"/>
      <c r="AL89" s="51" t="s">
        <v>47</v>
      </c>
      <c r="AM89" s="51"/>
      <c r="AN89" s="51"/>
      <c r="AO89" s="51">
        <f>IF(MOD(AN82,2)=0,2,IF(MOD(AN82,3)=0,3,IF(MOD(AN82,5)=0,5,IF(MOD(AN82,7)=0,7,IF(MOD(AN82,11)=0,11,IF(MOD(AN82,13)=0,13," "))))))</f>
        <v>2</v>
      </c>
      <c r="AP89" s="51">
        <f aca="true" t="shared" si="20" ref="AP89:AY89">IF(AO89=" "," ",IF(MOD(AO82,2)=0,2,IF(MOD(AO82,3)=0,3,IF(MOD(AO82,5)=0,5,IF(MOD(AO82,7)=0,7,IF(MOD(AO82,11)=0,11,IF(MOD(AO82,13)=0,13," ")))))))</f>
        <v>11</v>
      </c>
      <c r="AQ89" s="51" t="str">
        <f t="shared" si="20"/>
        <v> </v>
      </c>
      <c r="AR89" s="51" t="str">
        <f t="shared" si="20"/>
        <v> </v>
      </c>
      <c r="AS89" s="51" t="str">
        <f t="shared" si="20"/>
        <v> </v>
      </c>
      <c r="AT89" s="51" t="str">
        <f t="shared" si="20"/>
        <v> </v>
      </c>
      <c r="AU89" s="51" t="str">
        <f t="shared" si="20"/>
        <v> </v>
      </c>
      <c r="AV89" s="51" t="str">
        <f t="shared" si="20"/>
        <v> </v>
      </c>
      <c r="AW89" s="51" t="str">
        <f t="shared" si="20"/>
        <v> </v>
      </c>
      <c r="AX89" s="51" t="str">
        <f t="shared" si="20"/>
        <v> </v>
      </c>
      <c r="AY89" s="51" t="str">
        <f t="shared" si="20"/>
        <v> </v>
      </c>
      <c r="AZ89" s="51" t="str">
        <f>IF(MOD(AY82,17)=0,17,IF(MOD(AY82,19)=0,19,IF(MOD(AY82,23)=0,23,IF(MOD(AY82,29)=0,29,IF(MOD(AY82,31)=0,31,IF(MOD(AY82,37)=0,37," "))))))</f>
        <v> </v>
      </c>
      <c r="BA89" s="51" t="str">
        <f t="shared" si="19"/>
        <v> </v>
      </c>
      <c r="BB89" s="51" t="str">
        <f t="shared" si="19"/>
        <v> </v>
      </c>
      <c r="BC89" s="51" t="str">
        <f t="shared" si="19"/>
        <v> </v>
      </c>
      <c r="BD89" s="51" t="str">
        <f t="shared" si="19"/>
        <v> </v>
      </c>
      <c r="BE89" s="51" t="str">
        <f t="shared" si="19"/>
        <v> </v>
      </c>
      <c r="BF89" s="51" t="str">
        <f t="shared" si="19"/>
        <v> </v>
      </c>
      <c r="BG89" s="51" t="str">
        <f t="shared" si="19"/>
        <v> </v>
      </c>
      <c r="BH89" s="51">
        <f>PRODUCT(AO89:BG89)</f>
        <v>22</v>
      </c>
    </row>
    <row r="90" spans="1:60" ht="3.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51"/>
      <c r="AB90" s="51"/>
      <c r="AC90" s="51"/>
      <c r="AD90" s="1"/>
      <c r="AE90" s="1"/>
      <c r="AF90" s="1"/>
      <c r="AG90" s="1"/>
      <c r="AH90" s="1"/>
      <c r="AI90" s="1"/>
      <c r="AJ90" s="1"/>
      <c r="AK90" s="1"/>
      <c r="AL90" s="51" t="s">
        <v>48</v>
      </c>
      <c r="AM90" s="51"/>
      <c r="AN90" s="51"/>
      <c r="AO90" s="51"/>
      <c r="AP90" s="51">
        <f>PRODUCT(AN86:AZ86)</f>
        <v>352</v>
      </c>
      <c r="AQ90" s="51"/>
      <c r="AR90" s="51"/>
      <c r="AS90" s="51"/>
      <c r="AT90" s="51"/>
      <c r="AU90" s="51"/>
      <c r="AV90" s="51"/>
      <c r="AW90" s="51"/>
      <c r="AX90" s="51"/>
      <c r="AY90" s="51"/>
      <c r="AZ90" s="51"/>
      <c r="BA90" s="51"/>
      <c r="BB90" s="51"/>
      <c r="BC90" s="51"/>
      <c r="BD90" s="51"/>
      <c r="BE90" s="51"/>
      <c r="BF90" s="51"/>
      <c r="BG90" s="51"/>
      <c r="BH90" s="51"/>
    </row>
    <row r="91" spans="1:60" ht="3.75" customHeight="1">
      <c r="A91" s="1"/>
      <c r="B91" s="1"/>
      <c r="D91" s="1"/>
      <c r="E91" s="1"/>
      <c r="F91" s="1"/>
      <c r="G91" s="1"/>
      <c r="H91" s="1"/>
      <c r="I91" s="1"/>
      <c r="J91" s="1"/>
      <c r="K91" s="1"/>
      <c r="L91" s="1"/>
      <c r="M91" s="1"/>
      <c r="N91" s="9"/>
      <c r="O91" s="9"/>
      <c r="P91" s="9"/>
      <c r="Q91" s="9"/>
      <c r="R91" s="9"/>
      <c r="S91" s="9"/>
      <c r="T91" s="1"/>
      <c r="U91" s="1"/>
      <c r="V91" s="1"/>
      <c r="W91" s="1"/>
      <c r="X91" s="1"/>
      <c r="Y91" s="1"/>
      <c r="Z91" s="1"/>
      <c r="AA91" s="1"/>
      <c r="AB91" s="1"/>
      <c r="AC91" s="1"/>
      <c r="AD91" s="1"/>
      <c r="AE91" s="1"/>
      <c r="AF91" s="1"/>
      <c r="AG91" s="1"/>
      <c r="AH91" s="1"/>
      <c r="AI91" s="1"/>
      <c r="AJ91" s="1"/>
      <c r="AK91" s="1"/>
      <c r="BF91" s="55"/>
      <c r="BG91" s="55"/>
      <c r="BH91" s="55"/>
    </row>
    <row r="92" spans="1:37" ht="3.75" customHeight="1">
      <c r="A92" s="1"/>
      <c r="B92" s="1"/>
      <c r="C92" s="1"/>
      <c r="D92" s="1"/>
      <c r="E92" s="1"/>
      <c r="F92" s="1"/>
      <c r="G92" s="1"/>
      <c r="H92" s="1"/>
      <c r="I92" s="1"/>
      <c r="J92" s="1"/>
      <c r="K92" s="1"/>
      <c r="L92" s="1"/>
      <c r="M92" s="1"/>
      <c r="N92" s="9"/>
      <c r="O92" s="9"/>
      <c r="P92" s="9"/>
      <c r="Q92" s="9"/>
      <c r="R92" s="9"/>
      <c r="S92" s="9"/>
      <c r="T92" s="1"/>
      <c r="U92" s="1"/>
      <c r="V92" s="1"/>
      <c r="W92" s="1"/>
      <c r="X92" s="1"/>
      <c r="Y92" s="1"/>
      <c r="Z92" s="1"/>
      <c r="AA92" s="1"/>
      <c r="AB92" s="1"/>
      <c r="AC92" s="1"/>
      <c r="AD92" s="1"/>
      <c r="AE92" s="1"/>
      <c r="AF92" s="1"/>
      <c r="AG92" s="10"/>
      <c r="AH92" s="10"/>
      <c r="AI92" s="10"/>
      <c r="AJ92" s="10"/>
      <c r="AK92" s="1"/>
    </row>
    <row r="93" spans="1:37" ht="12.75">
      <c r="A93" s="1"/>
      <c r="B93" s="1"/>
      <c r="C93" s="1"/>
      <c r="D93" s="1"/>
      <c r="E93" s="1" t="s">
        <v>37</v>
      </c>
      <c r="F93" s="1"/>
      <c r="G93" s="1"/>
      <c r="H93" s="1"/>
      <c r="I93" s="1"/>
      <c r="J93" s="1"/>
      <c r="K93" s="1"/>
      <c r="L93" s="9"/>
      <c r="M93" s="9"/>
      <c r="N93" s="9"/>
      <c r="O93" s="9"/>
      <c r="P93" s="9"/>
      <c r="Q93" s="9"/>
      <c r="R93" s="1"/>
      <c r="S93" s="1"/>
      <c r="T93" s="1"/>
      <c r="U93" s="1"/>
      <c r="V93" s="1"/>
      <c r="W93" s="1"/>
      <c r="X93" s="1"/>
      <c r="Y93" s="1"/>
      <c r="Z93" s="1"/>
      <c r="AA93" s="1"/>
      <c r="AB93" s="1"/>
      <c r="AC93" s="1"/>
      <c r="AD93" s="1"/>
      <c r="AE93" s="1"/>
      <c r="AF93" s="10"/>
      <c r="AG93" s="10"/>
      <c r="AH93" s="10"/>
      <c r="AI93" s="10"/>
      <c r="AJ93" s="10"/>
      <c r="AK93" s="1"/>
    </row>
    <row r="94" spans="1:37" ht="12.75">
      <c r="A94" s="1"/>
      <c r="B94" s="1"/>
      <c r="C94" s="1"/>
      <c r="D94" s="1"/>
      <c r="E94" s="1"/>
      <c r="F94" s="1"/>
      <c r="G94" s="1"/>
      <c r="H94" s="1"/>
      <c r="I94" s="1"/>
      <c r="J94" s="1"/>
      <c r="K94" s="1"/>
      <c r="L94" s="9"/>
      <c r="M94" s="9"/>
      <c r="N94" s="9"/>
      <c r="O94" s="9"/>
      <c r="P94" s="9"/>
      <c r="Q94" s="9"/>
      <c r="R94" s="1"/>
      <c r="S94" s="1"/>
      <c r="T94" s="1"/>
      <c r="U94" s="1"/>
      <c r="V94" s="1"/>
      <c r="W94" s="1"/>
      <c r="X94" s="1"/>
      <c r="Y94" s="1"/>
      <c r="Z94" s="1"/>
      <c r="AA94" s="1"/>
      <c r="AB94" s="1"/>
      <c r="AC94" s="1"/>
      <c r="AD94" s="1"/>
      <c r="AE94" s="1"/>
      <c r="AF94" s="10"/>
      <c r="AG94" s="10"/>
      <c r="AH94" s="10"/>
      <c r="AI94" s="10"/>
      <c r="AJ94" s="10"/>
      <c r="AK94" s="1"/>
    </row>
    <row r="95" spans="1:37" ht="12.75">
      <c r="A95" s="1"/>
      <c r="B95" s="1"/>
      <c r="C95" s="1"/>
      <c r="D95" s="1"/>
      <c r="E95" s="1"/>
      <c r="F95" s="1"/>
      <c r="G95" s="1"/>
      <c r="H95" s="1"/>
      <c r="I95" s="1"/>
      <c r="J95" s="1"/>
      <c r="K95" s="1"/>
      <c r="L95" s="1"/>
      <c r="M95" s="1"/>
      <c r="O95" s="1"/>
      <c r="P95" s="1"/>
      <c r="Q95" s="1"/>
      <c r="R95" s="1"/>
      <c r="T95" s="1"/>
      <c r="U95" s="1"/>
      <c r="V95" s="1"/>
      <c r="W95" s="1"/>
      <c r="X95" s="1"/>
      <c r="Y95" s="1"/>
      <c r="Z95" s="1"/>
      <c r="AA95" s="1"/>
      <c r="AB95" s="1"/>
      <c r="AC95" s="1"/>
      <c r="AD95" s="1"/>
      <c r="AE95" s="1"/>
      <c r="AF95" s="10"/>
      <c r="AG95" s="10"/>
      <c r="AH95" s="10"/>
      <c r="AI95" s="10"/>
      <c r="AJ95" s="10"/>
      <c r="AK95" s="1"/>
    </row>
    <row r="96" spans="1:37" ht="18">
      <c r="A96" s="1"/>
      <c r="B96" s="1"/>
      <c r="C96" s="1"/>
      <c r="D96" s="1"/>
      <c r="E96" s="44">
        <f>ROUND(C178*SQRT(C180^2),0)*9</f>
        <v>135</v>
      </c>
      <c r="F96" s="45" t="s">
        <v>25</v>
      </c>
      <c r="G96" s="44">
        <f>C195</f>
        <v>10</v>
      </c>
      <c r="H96" s="1"/>
      <c r="I96" s="44">
        <f>N98</f>
        <v>15</v>
      </c>
      <c r="J96" s="45" t="s">
        <v>22</v>
      </c>
      <c r="K96" s="1"/>
      <c r="L96" s="46">
        <v>6</v>
      </c>
      <c r="M96" s="1"/>
      <c r="N96" s="46">
        <v>4</v>
      </c>
      <c r="O96" s="45" t="s">
        <v>25</v>
      </c>
      <c r="P96" s="46">
        <v>1</v>
      </c>
      <c r="Q96" s="1"/>
      <c r="R96" s="46">
        <v>6</v>
      </c>
      <c r="S96" s="45" t="s">
        <v>22</v>
      </c>
      <c r="T96" s="46">
        <v>4</v>
      </c>
      <c r="U96" s="1"/>
      <c r="V96" s="46">
        <v>6</v>
      </c>
      <c r="W96" s="45" t="s">
        <v>25</v>
      </c>
      <c r="X96" s="46">
        <v>1</v>
      </c>
      <c r="Y96" s="1"/>
      <c r="Z96" s="46">
        <v>6</v>
      </c>
      <c r="AA96" s="45" t="s">
        <v>22</v>
      </c>
      <c r="AB96" s="46">
        <v>4</v>
      </c>
      <c r="AC96" s="1"/>
      <c r="AD96" s="46">
        <v>6</v>
      </c>
      <c r="AE96" s="1"/>
      <c r="AF96" s="10"/>
      <c r="AG96" s="10"/>
      <c r="AH96" s="10"/>
      <c r="AI96" s="10"/>
      <c r="AJ96" s="10"/>
      <c r="AK96" s="1"/>
    </row>
    <row r="97" spans="1:62" ht="15">
      <c r="A97" s="1"/>
      <c r="B97" s="1"/>
      <c r="C97" s="1"/>
      <c r="D97" s="1"/>
      <c r="E97" s="1"/>
      <c r="F97" s="1"/>
      <c r="G97" s="1"/>
      <c r="H97" s="1"/>
      <c r="I97" s="1"/>
      <c r="J97" s="1"/>
      <c r="K97" s="1"/>
      <c r="L97" s="42">
        <f>N98</f>
        <v>15</v>
      </c>
      <c r="N97" s="42">
        <f>L98</f>
        <v>9</v>
      </c>
      <c r="O97" s="1"/>
      <c r="P97" s="42">
        <f>G96</f>
        <v>10</v>
      </c>
      <c r="Q97" s="1"/>
      <c r="R97" s="42">
        <f>I96</f>
        <v>15</v>
      </c>
      <c r="S97" s="1"/>
      <c r="T97" s="42">
        <f>SQRT(BB103)</f>
        <v>3</v>
      </c>
      <c r="U97" s="1"/>
      <c r="V97" s="42">
        <f>E96/BB103</f>
        <v>15</v>
      </c>
      <c r="W97" s="1"/>
      <c r="X97" s="42">
        <f>G96</f>
        <v>10</v>
      </c>
      <c r="Y97" s="1"/>
      <c r="Z97" s="42">
        <f>I96</f>
        <v>15</v>
      </c>
      <c r="AA97" s="1"/>
      <c r="AB97" s="42">
        <f>T97+X97</f>
        <v>13</v>
      </c>
      <c r="AC97" s="1"/>
      <c r="AD97" s="42">
        <f>I96</f>
        <v>15</v>
      </c>
      <c r="AE97" s="1"/>
      <c r="AF97" s="10"/>
      <c r="AG97" s="10"/>
      <c r="AH97" s="10"/>
      <c r="AI97" s="10"/>
      <c r="AJ97" s="10"/>
      <c r="AK97" s="1"/>
      <c r="AL97" s="49" t="s">
        <v>45</v>
      </c>
      <c r="AM97" s="50"/>
      <c r="AN97" s="51">
        <f>E96</f>
        <v>135</v>
      </c>
      <c r="AO97" s="51">
        <f aca="true" t="shared" si="21" ref="AO97:AX97">IF(AO104=" ","",IF(MOD(AN97,AO104)=0,AN97/AO104,AN97))</f>
        <v>45</v>
      </c>
      <c r="AP97" s="51">
        <f t="shared" si="21"/>
        <v>15</v>
      </c>
      <c r="AQ97" s="51">
        <f t="shared" si="21"/>
        <v>5</v>
      </c>
      <c r="AR97" s="51">
        <f t="shared" si="21"/>
        <v>1</v>
      </c>
      <c r="AS97" s="51">
        <f t="shared" si="21"/>
      </c>
      <c r="AT97" s="52">
        <f t="shared" si="21"/>
      </c>
      <c r="AU97" s="52">
        <f t="shared" si="21"/>
      </c>
      <c r="AV97" s="52">
        <f t="shared" si="21"/>
      </c>
      <c r="AW97" s="52">
        <f t="shared" si="21"/>
      </c>
      <c r="AX97" s="52">
        <f t="shared" si="21"/>
      </c>
      <c r="AY97" s="52">
        <f>AN97</f>
        <v>135</v>
      </c>
      <c r="AZ97" s="52">
        <f aca="true" t="shared" si="22" ref="AZ97:BG97">IF(AZ104=" ","",IF(MOD(AY97,AZ104)=0,AY97/AZ104,AY97))</f>
      </c>
      <c r="BA97" s="52">
        <f t="shared" si="22"/>
      </c>
      <c r="BB97" s="52">
        <f t="shared" si="22"/>
      </c>
      <c r="BC97" s="52">
        <f t="shared" si="22"/>
      </c>
      <c r="BD97" s="52">
        <f t="shared" si="22"/>
      </c>
      <c r="BE97" s="52">
        <f t="shared" si="22"/>
      </c>
      <c r="BF97" s="52">
        <f t="shared" si="22"/>
      </c>
      <c r="BG97" s="52">
        <f t="shared" si="22"/>
      </c>
      <c r="BH97" s="52"/>
      <c r="BI97" s="52"/>
      <c r="BJ97" s="52"/>
    </row>
    <row r="98" spans="1:62" ht="15">
      <c r="A98" s="1"/>
      <c r="B98" s="1"/>
      <c r="C98" s="1"/>
      <c r="D98" s="1"/>
      <c r="F98" s="1"/>
      <c r="G98" s="1"/>
      <c r="H98" s="1"/>
      <c r="I98" s="1"/>
      <c r="J98" s="1"/>
      <c r="K98" s="1"/>
      <c r="L98" s="42">
        <f>BB103</f>
        <v>9</v>
      </c>
      <c r="M98" s="1"/>
      <c r="N98" s="42">
        <f>E96/L98</f>
        <v>15</v>
      </c>
      <c r="O98" s="1"/>
      <c r="P98" s="1"/>
      <c r="Q98" s="1"/>
      <c r="R98" s="1"/>
      <c r="S98" s="1"/>
      <c r="T98" s="1"/>
      <c r="U98" s="1"/>
      <c r="V98" s="1"/>
      <c r="W98" s="1"/>
      <c r="X98" s="1"/>
      <c r="Y98" s="1"/>
      <c r="Z98" s="1"/>
      <c r="AA98" s="1"/>
      <c r="AB98" s="1"/>
      <c r="AC98" s="1"/>
      <c r="AD98" s="1"/>
      <c r="AE98" s="1"/>
      <c r="AF98" s="10"/>
      <c r="AG98" s="10"/>
      <c r="AH98" s="10"/>
      <c r="AI98" s="10"/>
      <c r="AJ98" s="10"/>
      <c r="AK98" s="1"/>
      <c r="AL98" s="49" t="s">
        <v>38</v>
      </c>
      <c r="AM98" s="50"/>
      <c r="AN98" s="51">
        <f>I96</f>
        <v>15</v>
      </c>
      <c r="AO98" s="51">
        <f aca="true" t="shared" si="23" ref="AO98:AX98">IF(AO105=" ","",IF(MOD(AN98,AO105)=0,AN98/AO105,AN98))</f>
        <v>5</v>
      </c>
      <c r="AP98" s="51">
        <f t="shared" si="23"/>
        <v>1</v>
      </c>
      <c r="AQ98" s="51">
        <f t="shared" si="23"/>
      </c>
      <c r="AR98" s="51">
        <f t="shared" si="23"/>
      </c>
      <c r="AS98" s="51">
        <f t="shared" si="23"/>
      </c>
      <c r="AT98" s="52">
        <f t="shared" si="23"/>
      </c>
      <c r="AU98" s="52">
        <f t="shared" si="23"/>
      </c>
      <c r="AV98" s="52">
        <f t="shared" si="23"/>
      </c>
      <c r="AW98" s="52">
        <f t="shared" si="23"/>
      </c>
      <c r="AX98" s="52">
        <f t="shared" si="23"/>
      </c>
      <c r="AY98" s="52">
        <f>AN98</f>
        <v>15</v>
      </c>
      <c r="AZ98" s="52">
        <f aca="true" t="shared" si="24" ref="AZ98:BF98">IF(AZ105=" ","",IF(MOD(AY98,AZ105)=0,AY98/AZ105,AY98))</f>
      </c>
      <c r="BA98" s="52">
        <f t="shared" si="24"/>
      </c>
      <c r="BB98" s="52">
        <f t="shared" si="24"/>
      </c>
      <c r="BC98" s="52">
        <f t="shared" si="24"/>
      </c>
      <c r="BD98" s="52">
        <f t="shared" si="24"/>
      </c>
      <c r="BE98" s="52">
        <f t="shared" si="24"/>
      </c>
      <c r="BF98" s="52">
        <f t="shared" si="24"/>
      </c>
      <c r="BG98" s="54"/>
      <c r="BH98" s="53"/>
      <c r="BI98" s="53"/>
      <c r="BJ98" s="53"/>
    </row>
    <row r="99" spans="1:62" ht="15">
      <c r="A99" s="1"/>
      <c r="B99" s="1"/>
      <c r="C99" s="1"/>
      <c r="D99" s="1"/>
      <c r="E99" s="1"/>
      <c r="F99" s="1"/>
      <c r="G99" s="1"/>
      <c r="H99" s="1"/>
      <c r="I99" s="1"/>
      <c r="J99" s="1"/>
      <c r="K99" s="1"/>
      <c r="L99" s="9"/>
      <c r="M99" s="9"/>
      <c r="N99" s="9"/>
      <c r="O99" s="9"/>
      <c r="P99" s="9"/>
      <c r="Q99" s="9"/>
      <c r="R99" s="1"/>
      <c r="S99" s="1"/>
      <c r="T99" s="1"/>
      <c r="U99" s="1"/>
      <c r="V99" s="1"/>
      <c r="W99" s="1"/>
      <c r="X99" s="1"/>
      <c r="Y99" s="1"/>
      <c r="Z99" s="1"/>
      <c r="AA99" s="1"/>
      <c r="AB99" s="1"/>
      <c r="AC99" s="1"/>
      <c r="AD99" s="1"/>
      <c r="AE99" s="1"/>
      <c r="AF99" s="10"/>
      <c r="AG99" s="10"/>
      <c r="AH99" s="10"/>
      <c r="AI99" s="10"/>
      <c r="AJ99" s="10"/>
      <c r="AK99" s="1"/>
      <c r="AL99" s="49" t="s">
        <v>39</v>
      </c>
      <c r="AM99" s="50"/>
      <c r="AN99" s="51">
        <f>COUNTIF(AO104:BG104,2)</f>
        <v>0</v>
      </c>
      <c r="AO99" s="51">
        <f>COUNTIF(AO104:BG104,3)</f>
        <v>3</v>
      </c>
      <c r="AP99" s="51">
        <f>COUNTIF(AO104:BG104,5)</f>
        <v>1</v>
      </c>
      <c r="AQ99" s="51">
        <f>COUNTIF(AO104:BG104,7)</f>
        <v>0</v>
      </c>
      <c r="AR99" s="51">
        <f>COUNTIF(AO104:BG104,11)</f>
        <v>0</v>
      </c>
      <c r="AS99" s="51">
        <f>COUNTIF(AO104:BG104,13)</f>
        <v>0</v>
      </c>
      <c r="AT99" s="51">
        <f>COUNTIF(AO104:BG104,17)</f>
        <v>0</v>
      </c>
      <c r="AU99" s="51">
        <f>COUNTIF(AO104:BG104,19)</f>
        <v>0</v>
      </c>
      <c r="AV99" s="51">
        <f>COUNTIF(AO104:BG104,23)</f>
        <v>0</v>
      </c>
      <c r="AW99" s="51">
        <f>COUNTIF(AO104:BG104,29)</f>
        <v>0</v>
      </c>
      <c r="AX99" s="51">
        <f>COUNTIF(AO104:BG104,31)</f>
        <v>0</v>
      </c>
      <c r="AY99" s="51">
        <f>COUNTIF(AO104:BG104,37)</f>
        <v>0</v>
      </c>
      <c r="AZ99" s="51">
        <f>COUNTIF(AO104:BG104,41)</f>
        <v>0</v>
      </c>
      <c r="BA99" s="49" t="s">
        <v>42</v>
      </c>
      <c r="BB99" s="50"/>
      <c r="BC99" s="50"/>
      <c r="BD99" s="50"/>
      <c r="BE99" s="50"/>
      <c r="BF99" s="50"/>
      <c r="BG99" s="50"/>
      <c r="BH99" s="55"/>
      <c r="BI99" s="55"/>
      <c r="BJ99" s="55"/>
    </row>
    <row r="100" spans="1:62" ht="15">
      <c r="A100" s="1"/>
      <c r="B100" s="1"/>
      <c r="C100" s="2">
        <f>IF(OR(H1=852456,B160=1111),"Du hast die Aufgaben nun einmal gelöst und erhältst den ersten Hinweis.  ","")</f>
      </c>
      <c r="D100" s="3"/>
      <c r="E100" s="3"/>
      <c r="F100" s="3"/>
      <c r="G100" s="3"/>
      <c r="H100" s="3"/>
      <c r="I100" s="3"/>
      <c r="J100" s="3"/>
      <c r="K100" s="3"/>
      <c r="L100" s="3"/>
      <c r="M100" s="3"/>
      <c r="N100" s="3"/>
      <c r="O100" s="3"/>
      <c r="P100" s="3"/>
      <c r="Q100" s="3"/>
      <c r="R100" s="3"/>
      <c r="S100" s="3"/>
      <c r="T100" s="3"/>
      <c r="U100" s="3"/>
      <c r="V100" s="1"/>
      <c r="W100" s="1"/>
      <c r="X100" s="1"/>
      <c r="Y100" s="1"/>
      <c r="Z100" s="1"/>
      <c r="AA100" s="1"/>
      <c r="AB100" s="1"/>
      <c r="AC100" s="1"/>
      <c r="AD100" s="1"/>
      <c r="AE100" s="1"/>
      <c r="AF100" s="10"/>
      <c r="AG100" s="10"/>
      <c r="AH100" s="10"/>
      <c r="AI100" s="10"/>
      <c r="AJ100" s="10"/>
      <c r="AK100" s="1"/>
      <c r="AL100" s="49" t="s">
        <v>39</v>
      </c>
      <c r="AM100" s="50"/>
      <c r="AN100" s="51">
        <f>COUNTIF(AO105:BG105,2)</f>
        <v>0</v>
      </c>
      <c r="AO100" s="51">
        <f>COUNTIF(AO105:BG105,3)</f>
        <v>1</v>
      </c>
      <c r="AP100" s="51">
        <f>COUNTIF(AO105:BG105,5)</f>
        <v>1</v>
      </c>
      <c r="AQ100" s="51">
        <f>COUNTIF(AO105:BG105,7)</f>
        <v>0</v>
      </c>
      <c r="AR100" s="51">
        <f>COUNTIF(AO105:BG105,11)</f>
        <v>0</v>
      </c>
      <c r="AS100" s="51">
        <f>COUNTIF(AO105:BG105,13)</f>
        <v>0</v>
      </c>
      <c r="AT100" s="51">
        <f>COUNTIF(AO105:BG105,17)</f>
        <v>0</v>
      </c>
      <c r="AU100" s="51">
        <f>COUNTIF(AO105:BG105,19)</f>
        <v>0</v>
      </c>
      <c r="AV100" s="51">
        <f>COUNTIF(AO105:BG105,23)</f>
        <v>0</v>
      </c>
      <c r="AW100" s="51">
        <f>COUNTIF(AO105:BG105,29)</f>
        <v>0</v>
      </c>
      <c r="AX100" s="51">
        <f>COUNTIF(AO105:BG105,31)</f>
        <v>0</v>
      </c>
      <c r="AY100" s="51">
        <f>COUNTIF(AO105:BG105,37)</f>
        <v>0</v>
      </c>
      <c r="AZ100" s="51">
        <f>COUNTIF(AO105:BG105,41)</f>
        <v>0</v>
      </c>
      <c r="BA100" s="49" t="s">
        <v>44</v>
      </c>
      <c r="BB100" s="50"/>
      <c r="BC100" s="50"/>
      <c r="BD100" s="50"/>
      <c r="BE100" s="50"/>
      <c r="BF100" s="50"/>
      <c r="BG100" s="50"/>
      <c r="BH100" s="55"/>
      <c r="BI100" s="55"/>
      <c r="BJ100" s="55"/>
    </row>
    <row r="101" spans="1:62" ht="15">
      <c r="A101" s="1"/>
      <c r="B101" s="1"/>
      <c r="C101" s="3"/>
      <c r="D101" s="3"/>
      <c r="E101" s="3"/>
      <c r="F101" s="3"/>
      <c r="G101" s="3"/>
      <c r="H101" s="3"/>
      <c r="I101" s="3"/>
      <c r="J101" s="4">
        <f>IF(OR(H1=852456,B160=1111),"Löse die Aufgaben mit der Zufallszahl","")</f>
      </c>
      <c r="K101" s="5">
        <f>IF(OR(H1=852456,B160=1111),A166,"")</f>
      </c>
      <c r="L101" s="2">
        <f>IF(OR(H1=852456,B160=1111)," und du bekommst einen weiteren Hinweis.","")</f>
      </c>
      <c r="M101" s="3"/>
      <c r="N101" s="3"/>
      <c r="O101" s="3"/>
      <c r="P101" s="3"/>
      <c r="Q101" s="3"/>
      <c r="R101" s="3"/>
      <c r="S101" s="3"/>
      <c r="T101" s="1"/>
      <c r="U101" s="1"/>
      <c r="V101" s="1"/>
      <c r="W101" s="1"/>
      <c r="X101" s="1"/>
      <c r="Y101" s="1"/>
      <c r="Z101" s="1"/>
      <c r="AA101" s="1"/>
      <c r="AB101" s="1"/>
      <c r="AC101" s="1"/>
      <c r="AD101" s="1"/>
      <c r="AE101" s="1"/>
      <c r="AF101" s="10"/>
      <c r="AG101" s="10"/>
      <c r="AH101" s="10"/>
      <c r="AI101" s="10"/>
      <c r="AJ101" s="10"/>
      <c r="AK101" s="1"/>
      <c r="AL101" s="49" t="s">
        <v>40</v>
      </c>
      <c r="AM101" s="50"/>
      <c r="AN101" s="51">
        <v>2</v>
      </c>
      <c r="AO101" s="51">
        <v>3</v>
      </c>
      <c r="AP101" s="51">
        <v>5</v>
      </c>
      <c r="AQ101" s="51">
        <v>7</v>
      </c>
      <c r="AR101" s="51">
        <v>11</v>
      </c>
      <c r="AS101" s="51">
        <v>13</v>
      </c>
      <c r="AT101" s="51">
        <v>17</v>
      </c>
      <c r="AU101" s="51">
        <v>19</v>
      </c>
      <c r="AV101" s="51">
        <v>23</v>
      </c>
      <c r="AW101" s="51">
        <v>29</v>
      </c>
      <c r="AX101" s="51">
        <v>31</v>
      </c>
      <c r="AY101" s="51">
        <v>37</v>
      </c>
      <c r="AZ101" s="51">
        <v>41</v>
      </c>
      <c r="BA101" s="50"/>
      <c r="BB101" s="50"/>
      <c r="BC101" s="50"/>
      <c r="BD101" s="50"/>
      <c r="BE101" s="50"/>
      <c r="BF101" s="50"/>
      <c r="BG101" s="50"/>
      <c r="BH101" s="55"/>
      <c r="BI101" s="55"/>
      <c r="BJ101" s="55"/>
    </row>
    <row r="102" spans="1:62" ht="15">
      <c r="A102" s="1"/>
      <c r="B102" s="1"/>
      <c r="C102" s="3"/>
      <c r="D102" s="3"/>
      <c r="E102" s="3"/>
      <c r="F102" s="3"/>
      <c r="G102" s="3"/>
      <c r="H102" s="3"/>
      <c r="I102" s="3"/>
      <c r="J102" s="3"/>
      <c r="K102" s="3"/>
      <c r="L102" s="3"/>
      <c r="M102" s="6">
        <f>IF(OR(H1=852456,B161=1111),"Löse die Aufgaben noch einmal mit der Zufallszahl ","")</f>
      </c>
      <c r="N102" s="6">
        <f>IF(OR(H1=852456,B161=1111),A167,"")</f>
      </c>
      <c r="O102" s="7">
        <f>IF(OR(H1=852456,B161=1111)," und du bekommst den Gutschein.","")</f>
      </c>
      <c r="P102" s="3"/>
      <c r="Q102" s="3"/>
      <c r="R102" s="3"/>
      <c r="S102" s="3"/>
      <c r="T102" s="3"/>
      <c r="U102" s="3"/>
      <c r="V102" s="1"/>
      <c r="W102" s="1"/>
      <c r="X102" s="1"/>
      <c r="Y102" s="1"/>
      <c r="Z102" s="1"/>
      <c r="AA102" s="1"/>
      <c r="AB102" s="1"/>
      <c r="AC102" s="1"/>
      <c r="AD102" s="1"/>
      <c r="AE102" s="1"/>
      <c r="AF102" s="10"/>
      <c r="AG102" s="10"/>
      <c r="AH102" s="10"/>
      <c r="AI102" s="10"/>
      <c r="AJ102" s="10"/>
      <c r="AK102" s="1"/>
      <c r="AL102" s="51"/>
      <c r="AM102" s="50"/>
      <c r="AN102" s="51">
        <f aca="true" t="shared" si="25" ref="AN102:AZ102">AN101^MAX(AN99:AN100)</f>
        <v>1</v>
      </c>
      <c r="AO102" s="51">
        <f t="shared" si="25"/>
        <v>27</v>
      </c>
      <c r="AP102" s="51">
        <f t="shared" si="25"/>
        <v>5</v>
      </c>
      <c r="AQ102" s="51">
        <f t="shared" si="25"/>
        <v>1</v>
      </c>
      <c r="AR102" s="51">
        <f t="shared" si="25"/>
        <v>1</v>
      </c>
      <c r="AS102" s="51">
        <f t="shared" si="25"/>
        <v>1</v>
      </c>
      <c r="AT102" s="51">
        <f t="shared" si="25"/>
        <v>1</v>
      </c>
      <c r="AU102" s="51">
        <f t="shared" si="25"/>
        <v>1</v>
      </c>
      <c r="AV102" s="51">
        <f t="shared" si="25"/>
        <v>1</v>
      </c>
      <c r="AW102" s="51">
        <f t="shared" si="25"/>
        <v>1</v>
      </c>
      <c r="AX102" s="51">
        <f t="shared" si="25"/>
        <v>1</v>
      </c>
      <c r="AY102" s="51">
        <f t="shared" si="25"/>
        <v>1</v>
      </c>
      <c r="AZ102" s="51">
        <f t="shared" si="25"/>
        <v>1</v>
      </c>
      <c r="BA102" s="49" t="s">
        <v>41</v>
      </c>
      <c r="BB102" s="50"/>
      <c r="BC102" s="50"/>
      <c r="BD102" s="50"/>
      <c r="BE102" s="50"/>
      <c r="BF102" s="50"/>
      <c r="BG102" s="50"/>
      <c r="BH102" s="55"/>
      <c r="BI102" s="55"/>
      <c r="BJ102" s="55"/>
    </row>
    <row r="103" spans="1:62" ht="15">
      <c r="A103" s="1"/>
      <c r="B103" s="1"/>
      <c r="C103" s="8">
        <f>IF(OR(H1=852456,B162=1111),"Klicke auf die Rubrik - Gutschein 1 - und drucke den Gutschein aus.","")</f>
      </c>
      <c r="D103" s="3"/>
      <c r="E103" s="3"/>
      <c r="F103" s="3"/>
      <c r="H103" s="3"/>
      <c r="I103" s="3"/>
      <c r="J103" s="3"/>
      <c r="K103" s="3"/>
      <c r="L103" s="3"/>
      <c r="M103" s="3"/>
      <c r="N103" s="3"/>
      <c r="O103" s="3"/>
      <c r="P103" s="3"/>
      <c r="Q103" s="1"/>
      <c r="R103" s="1"/>
      <c r="S103" s="1"/>
      <c r="T103" s="1"/>
      <c r="U103" s="1"/>
      <c r="V103" s="1"/>
      <c r="W103" s="1"/>
      <c r="X103" s="1"/>
      <c r="Y103" s="1"/>
      <c r="Z103" s="1"/>
      <c r="AA103" s="1"/>
      <c r="AB103" s="1"/>
      <c r="AC103" s="1"/>
      <c r="AD103" s="1"/>
      <c r="AE103" s="1"/>
      <c r="AF103" s="10"/>
      <c r="AG103" s="10"/>
      <c r="AH103" s="10"/>
      <c r="AI103" s="10"/>
      <c r="AJ103" s="10"/>
      <c r="AK103" s="1"/>
      <c r="AL103" s="1"/>
      <c r="AM103" s="1"/>
      <c r="AN103" s="51">
        <f>IF(AN99=2,AN101^2,IF(AN99=3,AN101^2,IF(AN99=4,AN101^4,IF(AN99=5,AN101^4,IF(AN99=6,AN101^6,IF(AN99=7,AN101^6,IF(AN99=8,AN101^8,1)))))))</f>
        <v>1</v>
      </c>
      <c r="AO103" s="51">
        <f aca="true" t="shared" si="26" ref="AO103:AZ103">IF(AO99=2,AO101^2,IF(AO99=3,AO101^2,IF(AO99=4,AO101^4,IF(AO99=5,AO101^4,IF(AO99=6,AO101^6,IF(AO99=7,AO101^6,IF(AO99=8,AO101^8,1)))))))</f>
        <v>9</v>
      </c>
      <c r="AP103" s="51">
        <f t="shared" si="26"/>
        <v>1</v>
      </c>
      <c r="AQ103" s="51">
        <f t="shared" si="26"/>
        <v>1</v>
      </c>
      <c r="AR103" s="51">
        <f t="shared" si="26"/>
        <v>1</v>
      </c>
      <c r="AS103" s="51">
        <f t="shared" si="26"/>
        <v>1</v>
      </c>
      <c r="AT103" s="51">
        <f t="shared" si="26"/>
        <v>1</v>
      </c>
      <c r="AU103" s="51">
        <f t="shared" si="26"/>
        <v>1</v>
      </c>
      <c r="AV103" s="51">
        <f t="shared" si="26"/>
        <v>1</v>
      </c>
      <c r="AW103" s="51">
        <f t="shared" si="26"/>
        <v>1</v>
      </c>
      <c r="AX103" s="51">
        <f t="shared" si="26"/>
        <v>1</v>
      </c>
      <c r="AY103" s="51">
        <f t="shared" si="26"/>
        <v>1</v>
      </c>
      <c r="AZ103" s="51">
        <f t="shared" si="26"/>
        <v>1</v>
      </c>
      <c r="BA103" s="51"/>
      <c r="BB103" s="51">
        <f>PRODUCT(AN103:AZ103)</f>
        <v>9</v>
      </c>
      <c r="BC103" s="64" t="s">
        <v>43</v>
      </c>
      <c r="BD103" s="64"/>
      <c r="BE103" s="64"/>
      <c r="BF103" s="64"/>
      <c r="BG103" s="64"/>
      <c r="BH103" s="58"/>
      <c r="BI103" s="58"/>
      <c r="BJ103" s="58"/>
    </row>
    <row r="104" spans="1:60" ht="15">
      <c r="A104" s="1"/>
      <c r="B104" s="1"/>
      <c r="C104" s="1"/>
      <c r="D104" s="1"/>
      <c r="E104" s="1"/>
      <c r="F104" s="1"/>
      <c r="G104" s="1"/>
      <c r="H104" s="1"/>
      <c r="I104" s="1"/>
      <c r="J104" s="9"/>
      <c r="K104" s="9"/>
      <c r="L104" s="9"/>
      <c r="M104" s="9"/>
      <c r="N104" s="9"/>
      <c r="O104" s="9"/>
      <c r="P104" s="1"/>
      <c r="Q104" s="1"/>
      <c r="R104" s="1"/>
      <c r="S104" s="1"/>
      <c r="T104" s="1"/>
      <c r="U104" s="1"/>
      <c r="V104" s="1"/>
      <c r="W104" s="1"/>
      <c r="X104" s="1"/>
      <c r="Y104" s="1"/>
      <c r="Z104" s="1"/>
      <c r="AA104" s="1"/>
      <c r="AB104" s="1"/>
      <c r="AC104" s="1"/>
      <c r="AD104" s="1"/>
      <c r="AE104" s="1"/>
      <c r="AF104" s="10"/>
      <c r="AG104" s="10"/>
      <c r="AH104" s="10"/>
      <c r="AI104" s="10"/>
      <c r="AJ104" s="10"/>
      <c r="AK104" s="1"/>
      <c r="AL104" s="51" t="s">
        <v>46</v>
      </c>
      <c r="AM104" s="51"/>
      <c r="AN104" s="51"/>
      <c r="AO104" s="51">
        <f>IF(MOD(AN97,2)=0,2,IF(MOD(AN97,3)=0,3,IF(MOD(AN97,5)=0,5,IF(MOD(AN97,7)=0,7,IF(MOD(AN97,11)=0,11,IF(MOD(AN97,13)=0,13," "))))))</f>
        <v>3</v>
      </c>
      <c r="AP104" s="51">
        <f aca="true" t="shared" si="27" ref="AP104:AY104">IF(AO104=" "," ",IF(MOD(AO97,2)=0,2,IF(MOD(AO97,3)=0,3,IF(MOD(AO97,5)=0,5,IF(MOD(AO97,7)=0,7,IF(MOD(AO97,11)=0,11,IF(MOD(AO97,13)=0,13," ")))))))</f>
        <v>3</v>
      </c>
      <c r="AQ104" s="51">
        <f t="shared" si="27"/>
        <v>3</v>
      </c>
      <c r="AR104" s="51">
        <f t="shared" si="27"/>
        <v>5</v>
      </c>
      <c r="AS104" s="51" t="str">
        <f t="shared" si="27"/>
        <v> </v>
      </c>
      <c r="AT104" s="51" t="str">
        <f t="shared" si="27"/>
        <v> </v>
      </c>
      <c r="AU104" s="51" t="str">
        <f t="shared" si="27"/>
        <v> </v>
      </c>
      <c r="AV104" s="51" t="str">
        <f t="shared" si="27"/>
        <v> </v>
      </c>
      <c r="AW104" s="51" t="str">
        <f t="shared" si="27"/>
        <v> </v>
      </c>
      <c r="AX104" s="51" t="str">
        <f t="shared" si="27"/>
        <v> </v>
      </c>
      <c r="AY104" s="51" t="str">
        <f t="shared" si="27"/>
        <v> </v>
      </c>
      <c r="AZ104" s="51" t="str">
        <f>IF(MOD(AY97,17)=0,17,IF(MOD(AY97,19)=0,19,IF(MOD(AY97,23)=0,23,IF(MOD(AY97,29)=0,29,IF(MOD(AY97,31)=0,31,IF(MOD(AY97,37)=0,37," "))))))</f>
        <v> </v>
      </c>
      <c r="BA104" s="51" t="str">
        <f aca="true" t="shared" si="28" ref="BA104:BG105">IF(AZ104=" "," ",IF(MOD(AZ97,17)=0,17,IF(MOD(AZ97,19)=0,19,IF(MOD(AZ97,23)=0,23,IF(MOD(AZ97,29)=0,29,IF(MOD(AZ97,31)=0,31,IF(MOD(AZ97,37)=0,37," ")))))))</f>
        <v> </v>
      </c>
      <c r="BB104" s="51" t="str">
        <f t="shared" si="28"/>
        <v> </v>
      </c>
      <c r="BC104" s="51" t="str">
        <f t="shared" si="28"/>
        <v> </v>
      </c>
      <c r="BD104" s="51" t="str">
        <f t="shared" si="28"/>
        <v> </v>
      </c>
      <c r="BE104" s="51" t="str">
        <f t="shared" si="28"/>
        <v> </v>
      </c>
      <c r="BF104" s="51" t="str">
        <f t="shared" si="28"/>
        <v> </v>
      </c>
      <c r="BG104" s="51" t="str">
        <f t="shared" si="28"/>
        <v> </v>
      </c>
      <c r="BH104" s="51">
        <f>PRODUCT(AO104:BG104)</f>
        <v>135</v>
      </c>
    </row>
    <row r="105" spans="1:60"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0"/>
      <c r="AG105" s="10"/>
      <c r="AH105" s="10"/>
      <c r="AI105" s="10"/>
      <c r="AJ105" s="10"/>
      <c r="AK105" s="1"/>
      <c r="AL105" s="51" t="s">
        <v>47</v>
      </c>
      <c r="AM105" s="51"/>
      <c r="AN105" s="51"/>
      <c r="AO105" s="51">
        <f>IF(MOD(AN98,2)=0,2,IF(MOD(AN98,3)=0,3,IF(MOD(AN98,5)=0,5,IF(MOD(AN98,7)=0,7,IF(MOD(AN98,11)=0,11,IF(MOD(AN98,13)=0,13," "))))))</f>
        <v>3</v>
      </c>
      <c r="AP105" s="51">
        <f aca="true" t="shared" si="29" ref="AP105:AY105">IF(AO105=" "," ",IF(MOD(AO98,2)=0,2,IF(MOD(AO98,3)=0,3,IF(MOD(AO98,5)=0,5,IF(MOD(AO98,7)=0,7,IF(MOD(AO98,11)=0,11,IF(MOD(AO98,13)=0,13," ")))))))</f>
        <v>5</v>
      </c>
      <c r="AQ105" s="51" t="str">
        <f t="shared" si="29"/>
        <v> </v>
      </c>
      <c r="AR105" s="51" t="str">
        <f t="shared" si="29"/>
        <v> </v>
      </c>
      <c r="AS105" s="51" t="str">
        <f t="shared" si="29"/>
        <v> </v>
      </c>
      <c r="AT105" s="51" t="str">
        <f t="shared" si="29"/>
        <v> </v>
      </c>
      <c r="AU105" s="51" t="str">
        <f t="shared" si="29"/>
        <v> </v>
      </c>
      <c r="AV105" s="51" t="str">
        <f t="shared" si="29"/>
        <v> </v>
      </c>
      <c r="AW105" s="51" t="str">
        <f t="shared" si="29"/>
        <v> </v>
      </c>
      <c r="AX105" s="51" t="str">
        <f t="shared" si="29"/>
        <v> </v>
      </c>
      <c r="AY105" s="51" t="str">
        <f t="shared" si="29"/>
        <v> </v>
      </c>
      <c r="AZ105" s="51" t="str">
        <f>IF(MOD(AY98,17)=0,17,IF(MOD(AY98,19)=0,19,IF(MOD(AY98,23)=0,23,IF(MOD(AY98,29)=0,29,IF(MOD(AY98,31)=0,31,IF(MOD(AY98,37)=0,37," "))))))</f>
        <v> </v>
      </c>
      <c r="BA105" s="51" t="str">
        <f t="shared" si="28"/>
        <v> </v>
      </c>
      <c r="BB105" s="51" t="str">
        <f t="shared" si="28"/>
        <v> </v>
      </c>
      <c r="BC105" s="51" t="str">
        <f t="shared" si="28"/>
        <v> </v>
      </c>
      <c r="BD105" s="51" t="str">
        <f t="shared" si="28"/>
        <v> </v>
      </c>
      <c r="BE105" s="51" t="str">
        <f t="shared" si="28"/>
        <v> </v>
      </c>
      <c r="BF105" s="51" t="str">
        <f t="shared" si="28"/>
        <v> </v>
      </c>
      <c r="BG105" s="51" t="str">
        <f t="shared" si="28"/>
        <v> </v>
      </c>
      <c r="BH105" s="51">
        <f>PRODUCT(AO105:BG105)</f>
        <v>15</v>
      </c>
    </row>
    <row r="106" spans="1:60" ht="15">
      <c r="A106" s="1"/>
      <c r="B106" s="1"/>
      <c r="C106" s="1"/>
      <c r="D106" s="1"/>
      <c r="E106" s="1"/>
      <c r="F106" s="1"/>
      <c r="G106" s="1"/>
      <c r="H106" s="1"/>
      <c r="I106" s="1"/>
      <c r="J106" s="1"/>
      <c r="K106" s="1"/>
      <c r="L106" s="9"/>
      <c r="M106" s="9"/>
      <c r="N106" s="9"/>
      <c r="O106" s="9"/>
      <c r="P106" s="9"/>
      <c r="Q106" s="9"/>
      <c r="R106" s="1"/>
      <c r="S106" s="1"/>
      <c r="T106" s="1"/>
      <c r="U106" s="1"/>
      <c r="V106" s="1"/>
      <c r="W106" s="1"/>
      <c r="X106" s="1"/>
      <c r="Y106" s="1"/>
      <c r="Z106" s="1"/>
      <c r="AA106" s="1"/>
      <c r="AB106" s="1"/>
      <c r="AC106" s="1"/>
      <c r="AD106" s="1"/>
      <c r="AE106" s="1"/>
      <c r="AF106" s="10"/>
      <c r="AG106" s="10"/>
      <c r="AH106" s="10"/>
      <c r="AI106" s="10"/>
      <c r="AJ106" s="10"/>
      <c r="AK106" s="1"/>
      <c r="AL106" s="51" t="s">
        <v>48</v>
      </c>
      <c r="AM106" s="51"/>
      <c r="AN106" s="51"/>
      <c r="AO106" s="51"/>
      <c r="AP106" s="51">
        <f>PRODUCT(AN102:AZ102)</f>
        <v>135</v>
      </c>
      <c r="AQ106" s="51"/>
      <c r="AR106" s="51"/>
      <c r="AS106" s="51"/>
      <c r="AT106" s="51"/>
      <c r="AU106" s="51"/>
      <c r="AV106" s="51"/>
      <c r="AW106" s="51"/>
      <c r="AX106" s="51"/>
      <c r="AY106" s="51"/>
      <c r="AZ106" s="51"/>
      <c r="BA106" s="51"/>
      <c r="BB106" s="51"/>
      <c r="BC106" s="51"/>
      <c r="BD106" s="51"/>
      <c r="BE106" s="51"/>
      <c r="BF106" s="51"/>
      <c r="BG106" s="51"/>
      <c r="BH106" s="51"/>
    </row>
    <row r="107" spans="1:37" ht="12.75">
      <c r="A107" s="1"/>
      <c r="B107" s="1"/>
      <c r="C107" s="1"/>
      <c r="D107" s="1"/>
      <c r="E107" s="1"/>
      <c r="F107" s="1"/>
      <c r="G107" s="1"/>
      <c r="H107" s="1"/>
      <c r="I107" s="1"/>
      <c r="J107" s="1"/>
      <c r="K107" s="1"/>
      <c r="L107" s="9"/>
      <c r="M107" s="9"/>
      <c r="N107" s="9"/>
      <c r="O107" s="9"/>
      <c r="P107" s="9"/>
      <c r="Q107" s="9"/>
      <c r="R107" s="1"/>
      <c r="S107" s="1"/>
      <c r="T107" s="1"/>
      <c r="U107" s="1"/>
      <c r="V107" s="1"/>
      <c r="W107" s="1"/>
      <c r="X107" s="1"/>
      <c r="Y107" s="1"/>
      <c r="Z107" s="1"/>
      <c r="AA107" s="1"/>
      <c r="AB107" s="1"/>
      <c r="AC107" s="1"/>
      <c r="AD107" s="1"/>
      <c r="AE107" s="1"/>
      <c r="AF107" s="10"/>
      <c r="AG107" s="10"/>
      <c r="AH107" s="10"/>
      <c r="AI107" s="10"/>
      <c r="AJ107" s="10"/>
      <c r="AK107" s="1"/>
    </row>
    <row r="108" spans="1:37" ht="12.75">
      <c r="A108" s="1"/>
      <c r="B108" s="1"/>
      <c r="C108" s="1"/>
      <c r="D108" s="1"/>
      <c r="E108" s="1"/>
      <c r="F108" s="1"/>
      <c r="G108" s="1"/>
      <c r="H108" s="1"/>
      <c r="I108" s="1"/>
      <c r="J108" s="1"/>
      <c r="K108" s="1"/>
      <c r="L108" s="9"/>
      <c r="M108" s="9"/>
      <c r="N108" s="9"/>
      <c r="O108" s="9"/>
      <c r="P108" s="9"/>
      <c r="Q108" s="9"/>
      <c r="R108" s="1"/>
      <c r="S108" s="1"/>
      <c r="T108" s="1"/>
      <c r="U108" s="1"/>
      <c r="V108" s="1"/>
      <c r="W108" s="1"/>
      <c r="X108" s="1"/>
      <c r="Y108" s="1"/>
      <c r="Z108" s="1"/>
      <c r="AA108" s="1"/>
      <c r="AB108" s="1"/>
      <c r="AC108" s="1"/>
      <c r="AD108" s="1"/>
      <c r="AE108" s="1"/>
      <c r="AF108" s="10"/>
      <c r="AG108" s="10"/>
      <c r="AH108" s="10"/>
      <c r="AI108" s="10"/>
      <c r="AJ108" s="10"/>
      <c r="AK108" s="1"/>
    </row>
    <row r="109" spans="1:37" ht="12.75">
      <c r="A109" s="1"/>
      <c r="B109" s="1"/>
      <c r="C109" s="1"/>
      <c r="D109" s="1"/>
      <c r="E109" s="1"/>
      <c r="F109" s="1"/>
      <c r="G109" s="1"/>
      <c r="H109" s="1"/>
      <c r="I109" s="1"/>
      <c r="J109" s="1"/>
      <c r="K109" s="1"/>
      <c r="L109" s="9"/>
      <c r="M109" s="9"/>
      <c r="N109" s="9"/>
      <c r="O109" s="9"/>
      <c r="P109" s="9"/>
      <c r="Q109" s="9"/>
      <c r="R109" s="1"/>
      <c r="S109" s="1"/>
      <c r="T109" s="1"/>
      <c r="U109" s="1"/>
      <c r="V109" s="1"/>
      <c r="W109" s="1"/>
      <c r="X109" s="1"/>
      <c r="Y109" s="1"/>
      <c r="Z109" s="1"/>
      <c r="AA109" s="1"/>
      <c r="AB109" s="1"/>
      <c r="AC109" s="1"/>
      <c r="AD109" s="1"/>
      <c r="AE109" s="1"/>
      <c r="AF109" s="10"/>
      <c r="AG109" s="10"/>
      <c r="AH109" s="10"/>
      <c r="AI109" s="10"/>
      <c r="AJ109" s="10"/>
      <c r="AK109" s="1"/>
    </row>
    <row r="110" spans="1:37"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0"/>
      <c r="AG110" s="10"/>
      <c r="AH110" s="10"/>
      <c r="AI110" s="10"/>
      <c r="AJ110" s="10"/>
      <c r="AK110" s="1"/>
    </row>
    <row r="111" spans="1:37"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0"/>
      <c r="AG111" s="10"/>
      <c r="AH111" s="10"/>
      <c r="AI111" s="10"/>
      <c r="AJ111" s="10"/>
      <c r="AK111" s="1"/>
    </row>
    <row r="112" spans="1:37"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0"/>
      <c r="AG112" s="10"/>
      <c r="AH112" s="10"/>
      <c r="AI112" s="10"/>
      <c r="AJ112" s="10"/>
      <c r="AK112" s="1"/>
    </row>
    <row r="113" spans="1:37"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0"/>
      <c r="AG113" s="10"/>
      <c r="AH113" s="10"/>
      <c r="AI113" s="10"/>
      <c r="AJ113" s="10"/>
      <c r="AK113" s="1"/>
    </row>
    <row r="114" spans="1:37"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ht="12.75">
      <c r="A120" s="16"/>
      <c r="B120" s="16"/>
      <c r="C120" s="16"/>
      <c r="D120" s="16"/>
      <c r="E120" s="16"/>
      <c r="F120" s="16"/>
      <c r="G120" s="16"/>
      <c r="H120" s="16"/>
      <c r="I120" s="16"/>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7" ht="12.75">
      <c r="A121" s="16"/>
      <c r="B121" s="16"/>
      <c r="C121" s="16"/>
      <c r="D121" s="16"/>
      <c r="E121" s="16"/>
      <c r="F121" s="16"/>
      <c r="G121" s="16"/>
      <c r="H121" s="16"/>
      <c r="I121" s="16"/>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1:37" ht="12.75">
      <c r="A122" s="16"/>
      <c r="B122" s="16"/>
      <c r="C122" s="16"/>
      <c r="D122" s="16"/>
      <c r="E122" s="16"/>
      <c r="F122" s="16"/>
      <c r="G122" s="16"/>
      <c r="H122" s="16"/>
      <c r="I122" s="16"/>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1:37" ht="12.75">
      <c r="A123" s="16"/>
      <c r="B123" s="16"/>
      <c r="C123" s="16"/>
      <c r="D123" s="16"/>
      <c r="E123" s="16"/>
      <c r="F123" s="16"/>
      <c r="G123" s="16"/>
      <c r="H123" s="16"/>
      <c r="I123" s="16"/>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1:37" ht="12.75">
      <c r="A124" s="16"/>
      <c r="B124" s="16"/>
      <c r="C124" s="16"/>
      <c r="D124" s="16"/>
      <c r="E124" s="16"/>
      <c r="F124" s="16"/>
      <c r="G124" s="16"/>
      <c r="H124" s="16"/>
      <c r="I124" s="16"/>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1:37" ht="12.75">
      <c r="A125" s="16"/>
      <c r="B125" s="16"/>
      <c r="C125" s="16"/>
      <c r="D125" s="16"/>
      <c r="E125" s="16"/>
      <c r="F125" s="16"/>
      <c r="G125" s="16"/>
      <c r="H125" s="16"/>
      <c r="I125" s="16"/>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spans="1:37" ht="12.75">
      <c r="A126" s="16"/>
      <c r="B126" s="16"/>
      <c r="C126" s="16"/>
      <c r="D126" s="16"/>
      <c r="E126" s="16"/>
      <c r="F126" s="16"/>
      <c r="G126" s="16"/>
      <c r="H126" s="16"/>
      <c r="I126" s="16"/>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row>
    <row r="127" spans="1:37" ht="12.75">
      <c r="A127" s="16"/>
      <c r="B127" s="16"/>
      <c r="C127" s="16"/>
      <c r="D127" s="16"/>
      <c r="E127" s="16"/>
      <c r="F127" s="16"/>
      <c r="G127" s="16"/>
      <c r="H127" s="16"/>
      <c r="I127" s="16"/>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row>
    <row r="128" spans="1:37" ht="12.75">
      <c r="A128" s="16"/>
      <c r="B128" s="16"/>
      <c r="C128" s="16"/>
      <c r="D128" s="16"/>
      <c r="E128" s="16"/>
      <c r="F128" s="16"/>
      <c r="G128" s="16"/>
      <c r="H128" s="16"/>
      <c r="I128" s="16"/>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row>
    <row r="129" spans="1:37" ht="12.75">
      <c r="A129" s="16"/>
      <c r="B129" s="16"/>
      <c r="C129" s="16"/>
      <c r="D129" s="16"/>
      <c r="E129" s="16"/>
      <c r="F129" s="16"/>
      <c r="G129" s="16"/>
      <c r="H129" s="16"/>
      <c r="I129" s="16"/>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1:37" ht="12.75">
      <c r="A130" s="16"/>
      <c r="B130" s="16"/>
      <c r="C130" s="16"/>
      <c r="D130" s="16"/>
      <c r="E130" s="16"/>
      <c r="F130" s="16"/>
      <c r="G130" s="16"/>
      <c r="H130" s="16"/>
      <c r="I130" s="16"/>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1:37" ht="12.75">
      <c r="A131" s="16"/>
      <c r="B131" s="16"/>
      <c r="C131" s="16"/>
      <c r="D131" s="16"/>
      <c r="E131" s="16"/>
      <c r="F131" s="16"/>
      <c r="G131" s="16"/>
      <c r="H131" s="16"/>
      <c r="I131" s="16"/>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1:37" ht="12.75">
      <c r="A132" s="16"/>
      <c r="B132" s="16"/>
      <c r="C132" s="16"/>
      <c r="D132" s="16"/>
      <c r="E132" s="16"/>
      <c r="F132" s="16"/>
      <c r="G132" s="16"/>
      <c r="H132" s="16"/>
      <c r="I132" s="16"/>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row>
    <row r="133" spans="1:37" ht="12.75">
      <c r="A133" s="16"/>
      <c r="B133" s="16"/>
      <c r="C133" s="16"/>
      <c r="D133" s="16"/>
      <c r="E133" s="16"/>
      <c r="F133" s="16"/>
      <c r="G133" s="16"/>
      <c r="H133" s="16"/>
      <c r="I133" s="16"/>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1:37" ht="12.75">
      <c r="A134" s="16"/>
      <c r="B134" s="16"/>
      <c r="C134" s="16"/>
      <c r="D134" s="16"/>
      <c r="E134" s="16"/>
      <c r="F134" s="16"/>
      <c r="G134" s="16"/>
      <c r="H134" s="16"/>
      <c r="I134" s="16"/>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1:37" ht="12.75">
      <c r="A135" s="16"/>
      <c r="B135" s="16"/>
      <c r="C135" s="16"/>
      <c r="D135" s="16"/>
      <c r="E135" s="16"/>
      <c r="F135" s="16"/>
      <c r="G135" s="16"/>
      <c r="H135" s="16"/>
      <c r="I135" s="16"/>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row>
    <row r="136" spans="1:37" ht="12.75">
      <c r="A136" s="16"/>
      <c r="B136" s="16"/>
      <c r="C136" s="16"/>
      <c r="D136" s="16"/>
      <c r="E136" s="16"/>
      <c r="F136" s="16"/>
      <c r="G136" s="16"/>
      <c r="H136" s="16"/>
      <c r="I136" s="16"/>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row>
    <row r="137" spans="1:37" ht="12.75">
      <c r="A137" s="16"/>
      <c r="B137" s="16"/>
      <c r="C137" s="16"/>
      <c r="D137" s="16"/>
      <c r="E137" s="16"/>
      <c r="F137" s="16"/>
      <c r="G137" s="16"/>
      <c r="H137" s="16"/>
      <c r="I137" s="16"/>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row>
    <row r="138" spans="1:37" ht="12.75">
      <c r="A138" s="16"/>
      <c r="B138" s="16"/>
      <c r="C138" s="16"/>
      <c r="D138" s="16"/>
      <c r="E138" s="16"/>
      <c r="F138" s="16"/>
      <c r="G138" s="16"/>
      <c r="H138" s="16"/>
      <c r="I138" s="16"/>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row>
    <row r="139" spans="1:37" ht="12.75">
      <c r="A139" s="16"/>
      <c r="B139" s="16"/>
      <c r="C139" s="16"/>
      <c r="D139" s="16"/>
      <c r="E139" s="16"/>
      <c r="F139" s="16"/>
      <c r="G139" s="16"/>
      <c r="H139" s="16"/>
      <c r="I139" s="16"/>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row>
    <row r="140" spans="1:37" ht="12.75">
      <c r="A140" s="16"/>
      <c r="B140" s="16"/>
      <c r="C140" s="16"/>
      <c r="D140" s="16"/>
      <c r="E140" s="16"/>
      <c r="F140" s="16"/>
      <c r="G140" s="16"/>
      <c r="H140" s="16"/>
      <c r="I140" s="16"/>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row>
    <row r="141" spans="1:9" ht="12.75">
      <c r="A141" s="47"/>
      <c r="B141" s="16"/>
      <c r="C141" s="16"/>
      <c r="D141" s="47"/>
      <c r="E141" s="47"/>
      <c r="F141" s="47"/>
      <c r="G141" s="47"/>
      <c r="H141" s="47"/>
      <c r="I141" s="47"/>
    </row>
    <row r="142" spans="1:9" ht="12.75">
      <c r="A142" s="47"/>
      <c r="B142" s="47"/>
      <c r="C142" s="47"/>
      <c r="D142" s="47"/>
      <c r="E142" s="47"/>
      <c r="F142" s="47"/>
      <c r="G142" s="47"/>
      <c r="H142" s="47"/>
      <c r="I142" s="47"/>
    </row>
    <row r="143" spans="1:9" ht="12.75">
      <c r="A143" s="47"/>
      <c r="B143" s="47"/>
      <c r="C143" s="47"/>
      <c r="D143" s="47"/>
      <c r="E143" s="47"/>
      <c r="F143" s="47"/>
      <c r="G143" s="47"/>
      <c r="H143" s="47"/>
      <c r="I143" s="47"/>
    </row>
    <row r="144" spans="1:9" ht="12.75">
      <c r="A144" s="47"/>
      <c r="B144" s="47"/>
      <c r="C144" s="47"/>
      <c r="D144" s="47"/>
      <c r="E144" s="47"/>
      <c r="F144" s="47"/>
      <c r="G144" s="47"/>
      <c r="H144" s="47"/>
      <c r="I144" s="47"/>
    </row>
    <row r="145" spans="1:9" ht="12.75">
      <c r="A145" s="47"/>
      <c r="B145" s="47"/>
      <c r="C145" s="47"/>
      <c r="D145" s="47"/>
      <c r="E145" s="47"/>
      <c r="F145" s="47"/>
      <c r="G145" s="47"/>
      <c r="H145" s="47"/>
      <c r="I145" s="47"/>
    </row>
    <row r="146" spans="1:9" ht="12.75">
      <c r="A146" s="47"/>
      <c r="B146" s="47"/>
      <c r="C146" s="47"/>
      <c r="D146" s="47"/>
      <c r="E146" s="47"/>
      <c r="F146" s="47"/>
      <c r="G146" s="47"/>
      <c r="H146" s="47"/>
      <c r="I146" s="47"/>
    </row>
    <row r="147" spans="1:9" ht="12.75">
      <c r="A147" s="47"/>
      <c r="B147" s="47"/>
      <c r="C147" s="47"/>
      <c r="D147" s="47"/>
      <c r="E147" s="47"/>
      <c r="F147" s="47"/>
      <c r="G147" s="47"/>
      <c r="H147" s="47"/>
      <c r="I147" s="47"/>
    </row>
    <row r="148" spans="1:9" ht="12.75">
      <c r="A148" s="47"/>
      <c r="B148" s="47"/>
      <c r="C148" s="47"/>
      <c r="D148" s="47"/>
      <c r="E148" s="47"/>
      <c r="F148" s="47"/>
      <c r="G148" s="47"/>
      <c r="H148" s="47"/>
      <c r="I148" s="47"/>
    </row>
    <row r="149" spans="1:9" ht="12.75">
      <c r="A149" s="47"/>
      <c r="B149" s="47"/>
      <c r="C149" s="47"/>
      <c r="D149" s="47"/>
      <c r="E149" s="47"/>
      <c r="F149" s="47"/>
      <c r="G149" s="47"/>
      <c r="H149" s="47"/>
      <c r="I149" s="47"/>
    </row>
    <row r="150" spans="1:9" ht="12.75">
      <c r="A150" s="47"/>
      <c r="B150" s="47"/>
      <c r="C150" s="47"/>
      <c r="D150" s="47"/>
      <c r="E150" s="47"/>
      <c r="F150" s="47"/>
      <c r="G150" s="47"/>
      <c r="H150" s="47"/>
      <c r="I150" s="47"/>
    </row>
    <row r="151" spans="1:9" ht="12.75">
      <c r="A151" s="47"/>
      <c r="B151" s="47"/>
      <c r="C151" s="47"/>
      <c r="D151" s="47"/>
      <c r="E151" s="47"/>
      <c r="F151" s="47"/>
      <c r="G151" s="47"/>
      <c r="H151" s="47"/>
      <c r="I151" s="47"/>
    </row>
    <row r="152" spans="1:24" ht="12.75">
      <c r="A152" s="47"/>
      <c r="X152" s="1"/>
    </row>
    <row r="153" spans="1:24" ht="12.75">
      <c r="A153" s="47"/>
      <c r="X153" s="1"/>
    </row>
    <row r="154" spans="1:24" ht="12.75">
      <c r="A154" s="47"/>
      <c r="X154" s="1"/>
    </row>
    <row r="155" spans="1:24" ht="12.75">
      <c r="A155" s="47"/>
      <c r="X155" s="1"/>
    </row>
    <row r="156" spans="1:13" ht="12.75">
      <c r="A156" s="36"/>
      <c r="B156" s="36"/>
      <c r="C156" s="36"/>
      <c r="D156" s="36"/>
      <c r="E156" s="36"/>
      <c r="F156" s="36"/>
      <c r="G156" s="36"/>
      <c r="H156" s="36"/>
      <c r="I156" s="36"/>
      <c r="J156" s="36"/>
      <c r="K156" s="36"/>
      <c r="L156" s="36"/>
      <c r="M156" s="36"/>
    </row>
    <row r="157" spans="1:13" ht="12.75">
      <c r="A157" s="36"/>
      <c r="B157" s="36"/>
      <c r="C157" s="36"/>
      <c r="D157" s="36"/>
      <c r="E157" s="36"/>
      <c r="F157" s="36"/>
      <c r="G157" s="36"/>
      <c r="H157" s="36"/>
      <c r="I157" s="36"/>
      <c r="J157" s="36"/>
      <c r="K157" s="36"/>
      <c r="L157" s="36"/>
      <c r="M157" s="36"/>
    </row>
    <row r="158" spans="1:14" ht="12.75">
      <c r="A158" s="36"/>
      <c r="B158" s="36"/>
      <c r="C158" s="36" t="s">
        <v>9</v>
      </c>
      <c r="D158" s="36" t="s">
        <v>10</v>
      </c>
      <c r="E158" s="36" t="s">
        <v>11</v>
      </c>
      <c r="F158" s="36" t="s">
        <v>12</v>
      </c>
      <c r="G158" s="36" t="s">
        <v>13</v>
      </c>
      <c r="H158" s="36" t="s">
        <v>14</v>
      </c>
      <c r="I158" s="36" t="s">
        <v>15</v>
      </c>
      <c r="J158" s="36" t="s">
        <v>16</v>
      </c>
      <c r="K158" s="36" t="s">
        <v>17</v>
      </c>
      <c r="L158" s="36" t="s">
        <v>18</v>
      </c>
      <c r="M158" s="36"/>
      <c r="N158" s="47"/>
    </row>
    <row r="159" spans="1:14" ht="12.75">
      <c r="A159" s="36"/>
      <c r="B159" s="36"/>
      <c r="C159" s="36">
        <f>IF(AND(L15=L16,N15=N16,L19=L20,N19=N20,L23=L24,N23=N24),1111,999)</f>
        <v>999</v>
      </c>
      <c r="D159" s="36">
        <f>IF(AND(T27=T28,X27=X28,Z27=Z28,W31=W32,AA31=AA32,AC31=AC32),1111,999)</f>
        <v>999</v>
      </c>
      <c r="E159" s="36">
        <f>IF(AND(I42=I41,I44=I45,M43=M44,P43=P44),1111,999)</f>
        <v>999</v>
      </c>
      <c r="F159" s="36">
        <f>IF(AND(I57=I56,I59=I60,M57=M56,M59=M60,S57=S56,S59=S60),1111,999)</f>
        <v>999</v>
      </c>
      <c r="G159" s="36">
        <f>IF(AND(L80=L81,P80=P81,R80=R81,T80=T81,V80=V81,X80=X81,Z80=Z81,AB80=AB81,AD80=AD81),1111,999)</f>
        <v>999</v>
      </c>
      <c r="H159" s="36">
        <f>IF(AND(P96=P97,R96=R97,T96=T97,V96=V97,X96=X97,Z96=Z97,AB96=AB97,AD96=AD97),1111,999)</f>
        <v>999</v>
      </c>
      <c r="I159" s="36">
        <v>1111</v>
      </c>
      <c r="J159" s="36">
        <v>1111</v>
      </c>
      <c r="K159" s="36">
        <v>1111</v>
      </c>
      <c r="L159" s="36">
        <v>1111</v>
      </c>
      <c r="M159" s="36"/>
      <c r="N159" s="47"/>
    </row>
    <row r="160" spans="1:13" ht="12.75">
      <c r="A160" s="36" t="s">
        <v>19</v>
      </c>
      <c r="B160" s="36">
        <f>IF(AND(C159=1111,D159=1111,E159=1111,F159=1111,G159=1111,H159=1111,I159=1111,J159=1111,K159=1111,L159=1111,B4&lt;&gt;A166,B4&lt;&gt;A167),1111,999)</f>
        <v>999</v>
      </c>
      <c r="C160" s="36"/>
      <c r="D160" s="36"/>
      <c r="E160" s="36"/>
      <c r="F160" s="36"/>
      <c r="G160" s="36"/>
      <c r="H160" s="36"/>
      <c r="I160" s="36"/>
      <c r="J160" s="36"/>
      <c r="K160" s="36"/>
      <c r="L160" s="36"/>
      <c r="M160" s="36"/>
    </row>
    <row r="161" spans="1:13" ht="12.75">
      <c r="A161" s="36" t="s">
        <v>20</v>
      </c>
      <c r="B161" s="36">
        <f>IF(AND(C159=1111,D159=1111,E159=1111,F159=1111,G159=1111,H159=1111,I159=1111,J159=1111,K159=1111,L159=1111,B4=A166),1111,999)</f>
        <v>999</v>
      </c>
      <c r="C161" s="36"/>
      <c r="D161" s="36"/>
      <c r="E161" s="36"/>
      <c r="F161" s="36"/>
      <c r="G161" s="36"/>
      <c r="H161" s="36"/>
      <c r="I161" s="36"/>
      <c r="J161" s="36"/>
      <c r="K161" s="36"/>
      <c r="L161" s="36"/>
      <c r="M161" s="36"/>
    </row>
    <row r="162" spans="1:13" ht="12.75">
      <c r="A162" s="36" t="s">
        <v>21</v>
      </c>
      <c r="B162" s="36">
        <f>IF(AND(C159=1111,D159=1111,E159=1111,F159=1111,G159=1111,H159=1111,I159=1111,J159=1111,K159=1111,L159=1111,B4=A167),1111,999)</f>
        <v>999</v>
      </c>
      <c r="C162" s="36"/>
      <c r="D162" s="36"/>
      <c r="E162" s="36"/>
      <c r="F162" s="36"/>
      <c r="G162" s="36"/>
      <c r="H162" s="36"/>
      <c r="I162" s="36"/>
      <c r="J162" s="36"/>
      <c r="K162" s="36"/>
      <c r="L162" s="36"/>
      <c r="M162" s="36"/>
    </row>
    <row r="163" spans="1:13" ht="12.75">
      <c r="A163" s="70">
        <f ca="1">TODAY()</f>
        <v>41163</v>
      </c>
      <c r="B163" s="36"/>
      <c r="C163" s="36"/>
      <c r="D163" s="36"/>
      <c r="E163" s="36"/>
      <c r="F163" s="36"/>
      <c r="G163" s="36"/>
      <c r="H163" s="36"/>
      <c r="I163" s="36"/>
      <c r="J163" s="36"/>
      <c r="K163" s="36"/>
      <c r="L163" s="36"/>
      <c r="M163" s="36"/>
    </row>
    <row r="164" spans="1:13" ht="12.75">
      <c r="A164" s="71">
        <f ca="1">TODAY()+11</f>
        <v>41174</v>
      </c>
      <c r="B164" s="36"/>
      <c r="C164" s="36"/>
      <c r="D164" s="36"/>
      <c r="E164" s="36"/>
      <c r="F164" s="36"/>
      <c r="G164" s="36"/>
      <c r="H164" s="36"/>
      <c r="I164" s="36"/>
      <c r="J164" s="36"/>
      <c r="K164" s="36"/>
      <c r="L164" s="36"/>
      <c r="M164" s="36"/>
    </row>
    <row r="165" spans="1:13" ht="12.75">
      <c r="A165" s="71">
        <f>MOD(A164,30)+12</f>
        <v>26</v>
      </c>
      <c r="B165" s="36" t="s">
        <v>2</v>
      </c>
      <c r="C165" s="36"/>
      <c r="D165" s="36"/>
      <c r="E165" s="36"/>
      <c r="F165" s="36"/>
      <c r="G165" s="36"/>
      <c r="H165" s="36"/>
      <c r="I165" s="36"/>
      <c r="J165" s="36"/>
      <c r="K165" s="36"/>
      <c r="L165" s="36"/>
      <c r="M165" s="36"/>
    </row>
    <row r="166" spans="1:13" ht="12.75">
      <c r="A166" s="71">
        <f>A165+6</f>
        <v>32</v>
      </c>
      <c r="B166" s="36"/>
      <c r="C166" s="36"/>
      <c r="D166" s="36"/>
      <c r="E166" s="36"/>
      <c r="F166" s="36"/>
      <c r="G166" s="36"/>
      <c r="H166" s="36"/>
      <c r="I166" s="36"/>
      <c r="J166" s="36"/>
      <c r="K166" s="36"/>
      <c r="L166" s="36"/>
      <c r="M166" s="36"/>
    </row>
    <row r="167" spans="1:13" ht="12.75">
      <c r="A167" s="71">
        <f>MOD(A166*73,61)+6</f>
        <v>24</v>
      </c>
      <c r="B167" s="36"/>
      <c r="C167" s="36"/>
      <c r="D167" s="36"/>
      <c r="E167" s="36"/>
      <c r="F167" s="36"/>
      <c r="G167" s="36"/>
      <c r="H167" s="36"/>
      <c r="I167" s="36"/>
      <c r="J167" s="36"/>
      <c r="K167" s="36"/>
      <c r="L167" s="36"/>
      <c r="M167" s="36"/>
    </row>
    <row r="168" spans="1:13" ht="12.75">
      <c r="A168" s="72">
        <f>MOD(B4,50)*0.01</f>
        <v>0.02</v>
      </c>
      <c r="B168" s="36" t="s">
        <v>8</v>
      </c>
      <c r="C168" s="36"/>
      <c r="D168" s="36"/>
      <c r="E168" s="36"/>
      <c r="F168" s="36"/>
      <c r="G168" s="36"/>
      <c r="H168" s="36"/>
      <c r="I168" s="36"/>
      <c r="J168" s="36"/>
      <c r="K168" s="36"/>
      <c r="L168" s="36"/>
      <c r="M168" s="36"/>
    </row>
    <row r="169" spans="1:13" ht="12.75">
      <c r="A169" s="37">
        <v>10</v>
      </c>
      <c r="B169" s="72" t="s">
        <v>0</v>
      </c>
      <c r="C169" s="72"/>
      <c r="D169" s="36"/>
      <c r="E169" s="36"/>
      <c r="F169" s="36"/>
      <c r="G169" s="36"/>
      <c r="H169" s="36"/>
      <c r="I169" s="36"/>
      <c r="J169" s="36"/>
      <c r="K169" s="36"/>
      <c r="L169" s="36"/>
      <c r="M169" s="36"/>
    </row>
    <row r="170" spans="1:13" ht="12.75">
      <c r="A170" s="36"/>
      <c r="B170" s="36"/>
      <c r="C170" s="36"/>
      <c r="D170" s="36"/>
      <c r="E170" s="36"/>
      <c r="F170" s="36"/>
      <c r="G170" s="36"/>
      <c r="H170" s="36"/>
      <c r="I170" s="36"/>
      <c r="J170" s="36"/>
      <c r="K170" s="36"/>
      <c r="L170" s="36"/>
      <c r="M170" s="36"/>
    </row>
    <row r="171" spans="1:13" ht="12.75">
      <c r="A171" s="36"/>
      <c r="B171" s="36" t="s">
        <v>2</v>
      </c>
      <c r="C171" s="36"/>
      <c r="D171" s="36"/>
      <c r="E171" s="36"/>
      <c r="F171" s="36"/>
      <c r="G171" s="36"/>
      <c r="H171" s="36"/>
      <c r="I171" s="36"/>
      <c r="J171" s="36"/>
      <c r="K171" s="36"/>
      <c r="L171" s="36"/>
      <c r="M171" s="36"/>
    </row>
    <row r="172" spans="1:13" ht="12.75">
      <c r="A172" s="36" t="s">
        <v>3</v>
      </c>
      <c r="B172" s="37">
        <f>-3.89-A165*0.001</f>
        <v>-3.916</v>
      </c>
      <c r="C172" s="72"/>
      <c r="D172" s="36"/>
      <c r="E172" s="72" t="s">
        <v>5</v>
      </c>
      <c r="F172" s="36" t="s">
        <v>4</v>
      </c>
      <c r="G172" s="36"/>
      <c r="H172" s="36"/>
      <c r="I172" s="36"/>
      <c r="J172" s="36"/>
      <c r="K172" s="36"/>
      <c r="L172" s="36"/>
      <c r="M172" s="36"/>
    </row>
    <row r="173" spans="1:13" ht="12.75">
      <c r="A173" s="36" t="s">
        <v>1</v>
      </c>
      <c r="B173" s="38">
        <f>0.3+A168</f>
        <v>0.32</v>
      </c>
      <c r="C173" s="72"/>
      <c r="D173" s="36"/>
      <c r="E173" s="36"/>
      <c r="F173" s="37"/>
      <c r="G173" s="39"/>
      <c r="H173" s="36"/>
      <c r="I173" s="36"/>
      <c r="J173" s="36"/>
      <c r="K173" s="36"/>
      <c r="L173" s="36"/>
      <c r="M173" s="36"/>
    </row>
    <row r="174" spans="1:13" ht="12.75">
      <c r="A174" s="36"/>
      <c r="B174" s="73">
        <f aca="true" t="shared" si="30" ref="B174:B205">$B$172*B173*(B173-1)</f>
        <v>0.8521215999999999</v>
      </c>
      <c r="C174" s="72">
        <f>ROUND(MOD(B174*10^3,$A$169)+1,0)</f>
        <v>3</v>
      </c>
      <c r="D174" s="72">
        <f>-ROUND(MOD(B174*10^3,$A$169)+1,0)</f>
        <v>-3</v>
      </c>
      <c r="E174" s="72">
        <v>1</v>
      </c>
      <c r="F174" s="37">
        <f aca="true" t="shared" si="31" ref="F174:F194">COUNTIF($C$174:$C$273,E174)</f>
        <v>4</v>
      </c>
      <c r="G174" s="39"/>
      <c r="H174" s="36"/>
      <c r="I174" s="36"/>
      <c r="J174" s="36"/>
      <c r="K174" s="36"/>
      <c r="L174" s="36"/>
      <c r="M174" s="36"/>
    </row>
    <row r="175" spans="1:13" ht="12.75">
      <c r="A175" s="36"/>
      <c r="B175" s="73">
        <f t="shared" si="30"/>
        <v>0.4934566434334312</v>
      </c>
      <c r="C175" s="72">
        <f aca="true" t="shared" si="32" ref="C175:C238">ROUND(MOD(B175*10^3,$A$169)+1,0)</f>
        <v>4</v>
      </c>
      <c r="D175" s="72">
        <f aca="true" t="shared" si="33" ref="D175:D238">-ROUND(MOD(B175*10^3,$A$169)+1,0)</f>
        <v>-4</v>
      </c>
      <c r="E175" s="72">
        <v>2</v>
      </c>
      <c r="F175" s="37">
        <f t="shared" si="31"/>
        <v>14</v>
      </c>
      <c r="G175" s="39"/>
      <c r="H175" s="36"/>
      <c r="I175" s="36"/>
      <c r="J175" s="36"/>
      <c r="K175" s="36"/>
      <c r="L175" s="36"/>
      <c r="M175" s="36"/>
    </row>
    <row r="176" spans="1:13" ht="12.75">
      <c r="A176" s="36"/>
      <c r="B176" s="73">
        <f t="shared" si="30"/>
        <v>0.9788323344426442</v>
      </c>
      <c r="C176" s="72">
        <f t="shared" si="32"/>
        <v>10</v>
      </c>
      <c r="D176" s="72">
        <f t="shared" si="33"/>
        <v>-10</v>
      </c>
      <c r="E176" s="72">
        <v>3</v>
      </c>
      <c r="F176" s="37">
        <f t="shared" si="31"/>
        <v>10</v>
      </c>
      <c r="G176" s="39"/>
      <c r="H176" s="36"/>
      <c r="I176" s="36"/>
      <c r="J176" s="36"/>
      <c r="K176" s="36"/>
      <c r="L176" s="36"/>
      <c r="M176" s="36"/>
    </row>
    <row r="177" spans="1:13" ht="12.75">
      <c r="A177" s="36"/>
      <c r="B177" s="73">
        <f t="shared" si="30"/>
        <v>0.0811379359474856</v>
      </c>
      <c r="C177" s="72">
        <f t="shared" si="32"/>
        <v>2</v>
      </c>
      <c r="D177" s="72">
        <f t="shared" si="33"/>
        <v>-2</v>
      </c>
      <c r="E177" s="72">
        <v>4</v>
      </c>
      <c r="F177" s="37">
        <f t="shared" si="31"/>
        <v>16</v>
      </c>
      <c r="G177" s="39"/>
      <c r="H177" s="36"/>
      <c r="I177" s="36"/>
      <c r="J177" s="36"/>
      <c r="K177" s="36"/>
      <c r="L177" s="36"/>
      <c r="M177" s="36"/>
    </row>
    <row r="178" spans="1:13" ht="12.75">
      <c r="A178" s="36"/>
      <c r="B178" s="73">
        <f t="shared" si="30"/>
        <v>0.2919557012016652</v>
      </c>
      <c r="C178" s="72">
        <f t="shared" si="32"/>
        <v>3</v>
      </c>
      <c r="D178" s="72">
        <f t="shared" si="33"/>
        <v>-3</v>
      </c>
      <c r="E178" s="72">
        <v>5</v>
      </c>
      <c r="F178" s="37">
        <f t="shared" si="31"/>
        <v>6</v>
      </c>
      <c r="G178" s="39"/>
      <c r="H178" s="36"/>
      <c r="I178" s="36"/>
      <c r="J178" s="36"/>
      <c r="K178" s="36"/>
      <c r="L178" s="36"/>
      <c r="M178" s="36"/>
    </row>
    <row r="179" spans="1:13" ht="12.75">
      <c r="A179" s="36"/>
      <c r="B179" s="73">
        <f t="shared" si="30"/>
        <v>0.809506003092086</v>
      </c>
      <c r="C179" s="72">
        <f t="shared" si="32"/>
        <v>11</v>
      </c>
      <c r="D179" s="72">
        <f t="shared" si="33"/>
        <v>-11</v>
      </c>
      <c r="E179" s="72">
        <v>6</v>
      </c>
      <c r="F179" s="37">
        <f t="shared" si="31"/>
        <v>8</v>
      </c>
      <c r="G179" s="39"/>
      <c r="H179" s="36"/>
      <c r="I179" s="36"/>
      <c r="J179" s="36"/>
      <c r="K179" s="36"/>
      <c r="L179" s="36"/>
      <c r="M179" s="36"/>
    </row>
    <row r="180" spans="1:13" ht="12.75">
      <c r="A180" s="36"/>
      <c r="B180" s="73">
        <f t="shared" si="30"/>
        <v>0.6038708293396499</v>
      </c>
      <c r="C180" s="72">
        <f t="shared" si="32"/>
        <v>5</v>
      </c>
      <c r="D180" s="72">
        <f t="shared" si="33"/>
        <v>-5</v>
      </c>
      <c r="E180" s="72">
        <v>7</v>
      </c>
      <c r="F180" s="37">
        <f t="shared" si="31"/>
        <v>10</v>
      </c>
      <c r="G180" s="39"/>
      <c r="H180" s="36"/>
      <c r="I180" s="36"/>
      <c r="J180" s="36"/>
      <c r="K180" s="36"/>
      <c r="L180" s="36"/>
      <c r="M180" s="36"/>
    </row>
    <row r="181" spans="1:13" ht="12.75">
      <c r="A181" s="36"/>
      <c r="B181" s="73">
        <f t="shared" si="30"/>
        <v>0.9367496917809407</v>
      </c>
      <c r="C181" s="72">
        <f t="shared" si="32"/>
        <v>8</v>
      </c>
      <c r="D181" s="72">
        <f t="shared" si="33"/>
        <v>-8</v>
      </c>
      <c r="E181" s="72">
        <v>8</v>
      </c>
      <c r="F181" s="37">
        <f t="shared" si="31"/>
        <v>8</v>
      </c>
      <c r="G181" s="39"/>
      <c r="H181" s="36"/>
      <c r="I181" s="36"/>
      <c r="J181" s="36"/>
      <c r="K181" s="36"/>
      <c r="L181" s="36"/>
      <c r="M181" s="36"/>
    </row>
    <row r="182" spans="1:13" ht="12.75">
      <c r="A182" s="36"/>
      <c r="B182" s="73">
        <f t="shared" si="30"/>
        <v>0.23202185155175592</v>
      </c>
      <c r="C182" s="72">
        <f t="shared" si="32"/>
        <v>3</v>
      </c>
      <c r="D182" s="72">
        <f t="shared" si="33"/>
        <v>-3</v>
      </c>
      <c r="E182" s="72">
        <v>9</v>
      </c>
      <c r="F182" s="37">
        <f t="shared" si="31"/>
        <v>9</v>
      </c>
      <c r="G182" s="39"/>
      <c r="H182" s="36"/>
      <c r="I182" s="36"/>
      <c r="J182" s="36"/>
      <c r="K182" s="36"/>
      <c r="L182" s="36"/>
      <c r="M182" s="36"/>
    </row>
    <row r="183" spans="1:13" ht="12.75">
      <c r="A183" s="36"/>
      <c r="B183" s="73">
        <f t="shared" si="30"/>
        <v>0.6977830800128463</v>
      </c>
      <c r="C183" s="72">
        <f t="shared" si="32"/>
        <v>9</v>
      </c>
      <c r="D183" s="72">
        <f t="shared" si="33"/>
        <v>-9</v>
      </c>
      <c r="E183" s="72">
        <v>10</v>
      </c>
      <c r="F183" s="37">
        <f t="shared" si="31"/>
        <v>10</v>
      </c>
      <c r="G183" s="39"/>
      <c r="H183" s="36"/>
      <c r="I183" s="36"/>
      <c r="J183" s="36"/>
      <c r="K183" s="36"/>
      <c r="L183" s="36"/>
      <c r="M183" s="36"/>
    </row>
    <row r="184" spans="1:13" ht="12.75">
      <c r="A184" s="36"/>
      <c r="B184" s="73">
        <f t="shared" si="30"/>
        <v>0.8258133373686352</v>
      </c>
      <c r="C184" s="72">
        <f t="shared" si="32"/>
        <v>7</v>
      </c>
      <c r="D184" s="72">
        <f t="shared" si="33"/>
        <v>-7</v>
      </c>
      <c r="E184" s="72">
        <v>11</v>
      </c>
      <c r="F184" s="37">
        <f t="shared" si="31"/>
        <v>5</v>
      </c>
      <c r="G184" s="39"/>
      <c r="H184" s="36"/>
      <c r="I184" s="36"/>
      <c r="J184" s="36"/>
      <c r="K184" s="36"/>
      <c r="L184" s="36"/>
      <c r="M184" s="36"/>
    </row>
    <row r="185" spans="1:13" ht="12.75">
      <c r="A185" s="36"/>
      <c r="B185" s="73">
        <f t="shared" si="30"/>
        <v>0.5632996405586599</v>
      </c>
      <c r="C185" s="72">
        <f t="shared" si="32"/>
        <v>4</v>
      </c>
      <c r="D185" s="72">
        <f t="shared" si="33"/>
        <v>-4</v>
      </c>
      <c r="E185" s="72">
        <v>12</v>
      </c>
      <c r="F185" s="37">
        <f t="shared" si="31"/>
        <v>0</v>
      </c>
      <c r="G185" s="39"/>
      <c r="H185" s="36"/>
      <c r="I185" s="36"/>
      <c r="J185" s="36"/>
      <c r="K185" s="36"/>
      <c r="L185" s="36"/>
      <c r="M185" s="36"/>
    </row>
    <row r="186" spans="1:13" ht="12.75">
      <c r="A186" s="36"/>
      <c r="B186" s="73">
        <f t="shared" si="30"/>
        <v>0.9633091969581455</v>
      </c>
      <c r="C186" s="72">
        <f t="shared" si="32"/>
        <v>4</v>
      </c>
      <c r="D186" s="72">
        <f t="shared" si="33"/>
        <v>-4</v>
      </c>
      <c r="E186" s="72">
        <v>13</v>
      </c>
      <c r="F186" s="37">
        <f t="shared" si="31"/>
        <v>0</v>
      </c>
      <c r="G186" s="39"/>
      <c r="H186" s="36"/>
      <c r="I186" s="36"/>
      <c r="J186" s="36"/>
      <c r="K186" s="36"/>
      <c r="L186" s="36"/>
      <c r="M186" s="36"/>
    </row>
    <row r="187" spans="1:13" ht="12.75">
      <c r="A187" s="36"/>
      <c r="B187" s="73">
        <f t="shared" si="30"/>
        <v>0.13840940666281734</v>
      </c>
      <c r="C187" s="72">
        <f t="shared" si="32"/>
        <v>9</v>
      </c>
      <c r="D187" s="72">
        <f t="shared" si="33"/>
        <v>-9</v>
      </c>
      <c r="E187" s="72">
        <v>14</v>
      </c>
      <c r="F187" s="37">
        <f t="shared" si="31"/>
        <v>0</v>
      </c>
      <c r="G187" s="39"/>
      <c r="H187" s="36"/>
      <c r="I187" s="36"/>
      <c r="J187" s="36"/>
      <c r="K187" s="36"/>
      <c r="L187" s="36"/>
      <c r="M187" s="36"/>
    </row>
    <row r="188" spans="1:13" ht="12.75">
      <c r="A188" s="36"/>
      <c r="B188" s="73">
        <f t="shared" si="30"/>
        <v>0.4669917828442114</v>
      </c>
      <c r="C188" s="72">
        <f t="shared" si="32"/>
        <v>8</v>
      </c>
      <c r="D188" s="72">
        <f t="shared" si="33"/>
        <v>-8</v>
      </c>
      <c r="E188" s="72">
        <v>15</v>
      </c>
      <c r="F188" s="37">
        <f t="shared" si="31"/>
        <v>0</v>
      </c>
      <c r="G188" s="39"/>
      <c r="H188" s="36"/>
      <c r="I188" s="36"/>
      <c r="J188" s="36"/>
      <c r="K188" s="36"/>
      <c r="L188" s="36"/>
      <c r="M188" s="36"/>
    </row>
    <row r="189" spans="1:13" ht="12.75">
      <c r="A189" s="36"/>
      <c r="B189" s="73">
        <f t="shared" si="30"/>
        <v>0.9747333519623688</v>
      </c>
      <c r="C189" s="72">
        <f t="shared" si="32"/>
        <v>6</v>
      </c>
      <c r="D189" s="72">
        <f t="shared" si="33"/>
        <v>-6</v>
      </c>
      <c r="E189" s="72">
        <v>16</v>
      </c>
      <c r="F189" s="37">
        <f t="shared" si="31"/>
        <v>0</v>
      </c>
      <c r="G189" s="39"/>
      <c r="H189" s="36"/>
      <c r="I189" s="36"/>
      <c r="J189" s="36"/>
      <c r="K189" s="36"/>
      <c r="L189" s="36"/>
      <c r="M189" s="36"/>
    </row>
    <row r="190" spans="1:13" ht="12.75">
      <c r="A190" s="36"/>
      <c r="B190" s="73">
        <f t="shared" si="30"/>
        <v>0.0964442055973906</v>
      </c>
      <c r="C190" s="72">
        <f t="shared" si="32"/>
        <v>7</v>
      </c>
      <c r="D190" s="72">
        <f t="shared" si="33"/>
        <v>-7</v>
      </c>
      <c r="E190" s="72">
        <v>17</v>
      </c>
      <c r="F190" s="37">
        <f t="shared" si="31"/>
        <v>0</v>
      </c>
      <c r="G190" s="39"/>
      <c r="H190" s="36"/>
      <c r="I190" s="36"/>
      <c r="J190" s="36"/>
      <c r="K190" s="36"/>
      <c r="L190" s="36"/>
      <c r="M190" s="36"/>
    </row>
    <row r="191" spans="1:13" ht="12.75">
      <c r="A191" s="36"/>
      <c r="B191" s="73">
        <f t="shared" si="30"/>
        <v>0.3412508946687728</v>
      </c>
      <c r="C191" s="72">
        <f t="shared" si="32"/>
        <v>2</v>
      </c>
      <c r="D191" s="72">
        <f t="shared" si="33"/>
        <v>-2</v>
      </c>
      <c r="E191" s="72">
        <v>18</v>
      </c>
      <c r="F191" s="37">
        <f t="shared" si="31"/>
        <v>0</v>
      </c>
      <c r="G191" s="39"/>
      <c r="H191" s="36"/>
      <c r="I191" s="36"/>
      <c r="J191" s="36"/>
      <c r="K191" s="36"/>
      <c r="L191" s="36"/>
      <c r="M191" s="36"/>
    </row>
    <row r="192" spans="1:13" ht="12.75">
      <c r="A192" s="36"/>
      <c r="B192" s="73">
        <f t="shared" si="30"/>
        <v>0.8803117936153908</v>
      </c>
      <c r="C192" s="72">
        <f t="shared" si="32"/>
        <v>1</v>
      </c>
      <c r="D192" s="72">
        <f t="shared" si="33"/>
        <v>-1</v>
      </c>
      <c r="E192" s="72">
        <v>19</v>
      </c>
      <c r="F192" s="37">
        <f t="shared" si="31"/>
        <v>0</v>
      </c>
      <c r="G192" s="39"/>
      <c r="H192" s="36"/>
      <c r="I192" s="36"/>
      <c r="J192" s="36"/>
      <c r="K192" s="36"/>
      <c r="L192" s="36"/>
      <c r="M192" s="36"/>
    </row>
    <row r="193" spans="1:13" ht="12.75">
      <c r="A193" s="36"/>
      <c r="B193" s="73">
        <f t="shared" si="30"/>
        <v>0.41260127161866583</v>
      </c>
      <c r="C193" s="72">
        <f t="shared" si="32"/>
        <v>4</v>
      </c>
      <c r="D193" s="72">
        <f t="shared" si="33"/>
        <v>-4</v>
      </c>
      <c r="E193" s="72">
        <v>20</v>
      </c>
      <c r="F193" s="37">
        <f t="shared" si="31"/>
        <v>0</v>
      </c>
      <c r="G193" s="39"/>
      <c r="H193" s="36"/>
      <c r="I193" s="36"/>
      <c r="J193" s="36"/>
      <c r="K193" s="36"/>
      <c r="L193" s="36"/>
      <c r="M193" s="36"/>
    </row>
    <row r="194" spans="1:13" ht="12.75">
      <c r="A194" s="36"/>
      <c r="B194" s="73">
        <f t="shared" si="30"/>
        <v>0.9490874862780078</v>
      </c>
      <c r="C194" s="72">
        <f t="shared" si="32"/>
        <v>10</v>
      </c>
      <c r="D194" s="72">
        <f t="shared" si="33"/>
        <v>-10</v>
      </c>
      <c r="E194" s="72">
        <v>21</v>
      </c>
      <c r="F194" s="37">
        <f t="shared" si="31"/>
        <v>0</v>
      </c>
      <c r="G194" s="39"/>
      <c r="H194" s="36"/>
      <c r="I194" s="36"/>
      <c r="J194" s="36"/>
      <c r="K194" s="36"/>
      <c r="L194" s="36"/>
      <c r="M194" s="36"/>
    </row>
    <row r="195" spans="1:13" ht="12.75">
      <c r="A195" s="36"/>
      <c r="B195" s="73">
        <f t="shared" si="30"/>
        <v>0.18922280258184673</v>
      </c>
      <c r="C195" s="72">
        <f t="shared" si="32"/>
        <v>10</v>
      </c>
      <c r="D195" s="72">
        <f t="shared" si="33"/>
        <v>-10</v>
      </c>
      <c r="E195" s="72">
        <v>22</v>
      </c>
      <c r="F195" s="37">
        <f>SUM(F173:F194)</f>
        <v>100</v>
      </c>
      <c r="G195" s="39"/>
      <c r="H195" s="36"/>
      <c r="I195" s="36"/>
      <c r="J195" s="36"/>
      <c r="K195" s="36"/>
      <c r="L195" s="36"/>
      <c r="M195" s="36"/>
    </row>
    <row r="196" spans="1:13" ht="12.75">
      <c r="A196" s="36"/>
      <c r="B196" s="73">
        <f t="shared" si="30"/>
        <v>0.6007830614402196</v>
      </c>
      <c r="C196" s="72">
        <f t="shared" si="32"/>
        <v>2</v>
      </c>
      <c r="D196" s="72">
        <f t="shared" si="33"/>
        <v>-2</v>
      </c>
      <c r="E196" s="72"/>
      <c r="F196" s="39"/>
      <c r="G196" s="39"/>
      <c r="H196" s="36"/>
      <c r="I196" s="36"/>
      <c r="J196" s="36"/>
      <c r="K196" s="36"/>
      <c r="L196" s="36"/>
      <c r="M196" s="36"/>
    </row>
    <row r="197" spans="1:13" ht="12.75">
      <c r="A197" s="36"/>
      <c r="B197" s="73">
        <f t="shared" si="30"/>
        <v>0.9392243050467016</v>
      </c>
      <c r="C197" s="72">
        <f t="shared" si="32"/>
        <v>10</v>
      </c>
      <c r="D197" s="72">
        <f t="shared" si="33"/>
        <v>-10</v>
      </c>
      <c r="E197" s="36"/>
      <c r="F197" s="39"/>
      <c r="G197" s="39"/>
      <c r="H197" s="36"/>
      <c r="I197" s="36"/>
      <c r="J197" s="36"/>
      <c r="K197" s="36"/>
      <c r="L197" s="36"/>
      <c r="M197" s="36"/>
    </row>
    <row r="198" spans="1:13" ht="12.75">
      <c r="A198" s="36"/>
      <c r="B198" s="73">
        <f t="shared" si="30"/>
        <v>0.22353315059704365</v>
      </c>
      <c r="C198" s="72">
        <f t="shared" si="32"/>
        <v>5</v>
      </c>
      <c r="D198" s="72">
        <f t="shared" si="33"/>
        <v>-5</v>
      </c>
      <c r="E198" s="36"/>
      <c r="F198" s="39"/>
      <c r="G198" s="39"/>
      <c r="H198" s="36"/>
      <c r="I198" s="36"/>
      <c r="J198" s="36"/>
      <c r="K198" s="36"/>
      <c r="L198" s="36"/>
      <c r="M198" s="36"/>
    </row>
    <row r="199" spans="1:13" ht="12.75">
      <c r="A199" s="36"/>
      <c r="B199" s="73">
        <f t="shared" si="30"/>
        <v>0.6796847739055911</v>
      </c>
      <c r="C199" s="72">
        <f t="shared" si="32"/>
        <v>11</v>
      </c>
      <c r="D199" s="72">
        <f t="shared" si="33"/>
        <v>-11</v>
      </c>
      <c r="E199" s="36"/>
      <c r="F199" s="39"/>
      <c r="G199" s="39"/>
      <c r="H199" s="36"/>
      <c r="I199" s="36"/>
      <c r="J199" s="36"/>
      <c r="K199" s="36"/>
      <c r="L199" s="36"/>
      <c r="M199" s="36"/>
    </row>
    <row r="200" spans="1:13" ht="12.75">
      <c r="A200" s="36"/>
      <c r="B200" s="73">
        <f t="shared" si="30"/>
        <v>0.8525656040157606</v>
      </c>
      <c r="C200" s="72">
        <f t="shared" si="32"/>
        <v>4</v>
      </c>
      <c r="D200" s="72">
        <f t="shared" si="33"/>
        <v>-4</v>
      </c>
      <c r="E200" s="36"/>
      <c r="F200" s="39"/>
      <c r="G200" s="39"/>
      <c r="H200" s="36"/>
      <c r="I200" s="36"/>
      <c r="J200" s="36"/>
      <c r="K200" s="36"/>
      <c r="L200" s="36"/>
      <c r="M200" s="36"/>
    </row>
    <row r="201" spans="1:13" ht="12.75">
      <c r="A201" s="36"/>
      <c r="B201" s="73">
        <f t="shared" si="30"/>
        <v>0.4922313898913473</v>
      </c>
      <c r="C201" s="72">
        <f t="shared" si="32"/>
        <v>3</v>
      </c>
      <c r="D201" s="72">
        <f t="shared" si="33"/>
        <v>-3</v>
      </c>
      <c r="E201" s="36"/>
      <c r="F201" s="39"/>
      <c r="G201" s="39"/>
      <c r="H201" s="36"/>
      <c r="I201" s="36"/>
      <c r="J201" s="36"/>
      <c r="K201" s="36"/>
      <c r="L201" s="36"/>
      <c r="M201" s="36"/>
    </row>
    <row r="202" spans="1:13" ht="12.75">
      <c r="A202" s="36"/>
      <c r="B202" s="73">
        <f t="shared" si="30"/>
        <v>0.9787636642973726</v>
      </c>
      <c r="C202" s="72">
        <f t="shared" si="32"/>
        <v>10</v>
      </c>
      <c r="D202" s="72">
        <f t="shared" si="33"/>
        <v>-10</v>
      </c>
      <c r="E202" s="36"/>
      <c r="F202" s="39"/>
      <c r="G202" s="39"/>
      <c r="H202" s="36"/>
      <c r="I202" s="36"/>
      <c r="J202" s="36"/>
      <c r="K202" s="36"/>
      <c r="L202" s="36"/>
      <c r="M202" s="36"/>
    </row>
    <row r="203" spans="1:13" ht="12.75">
      <c r="A203" s="36"/>
      <c r="B203" s="73">
        <f t="shared" si="30"/>
        <v>0.0813954452793324</v>
      </c>
      <c r="C203" s="72">
        <f t="shared" si="32"/>
        <v>2</v>
      </c>
      <c r="D203" s="72">
        <f t="shared" si="33"/>
        <v>-2</v>
      </c>
      <c r="E203" s="36"/>
      <c r="F203" s="39"/>
      <c r="G203" s="39"/>
      <c r="H203" s="36"/>
      <c r="I203" s="36"/>
      <c r="J203" s="36"/>
      <c r="K203" s="36"/>
      <c r="L203" s="36"/>
      <c r="M203" s="36"/>
    </row>
    <row r="204" spans="1:13" ht="12.75">
      <c r="A204" s="36"/>
      <c r="B204" s="73">
        <f t="shared" si="30"/>
        <v>0.29280020802000906</v>
      </c>
      <c r="C204" s="72">
        <f t="shared" si="32"/>
        <v>4</v>
      </c>
      <c r="D204" s="72">
        <f t="shared" si="33"/>
        <v>-4</v>
      </c>
      <c r="E204" s="36"/>
      <c r="F204" s="39"/>
      <c r="G204" s="39"/>
      <c r="H204" s="36"/>
      <c r="I204" s="36"/>
      <c r="J204" s="36"/>
      <c r="K204" s="36"/>
      <c r="L204" s="36"/>
      <c r="M204" s="36"/>
    </row>
    <row r="205" spans="1:13" ht="12.75">
      <c r="A205" s="36"/>
      <c r="B205" s="73">
        <f t="shared" si="30"/>
        <v>0.8108792521327043</v>
      </c>
      <c r="C205" s="72">
        <f t="shared" si="32"/>
        <v>2</v>
      </c>
      <c r="D205" s="72">
        <f t="shared" si="33"/>
        <v>-2</v>
      </c>
      <c r="E205" s="36"/>
      <c r="F205" s="39"/>
      <c r="G205" s="39"/>
      <c r="H205" s="36"/>
      <c r="I205" s="36"/>
      <c r="J205" s="36"/>
      <c r="K205" s="36"/>
      <c r="L205" s="36"/>
      <c r="M205" s="36"/>
    </row>
    <row r="206" spans="1:13" ht="12.75">
      <c r="A206" s="36"/>
      <c r="B206" s="73">
        <f aca="true" t="shared" si="34" ref="B206:B237">$B$172*B205*(B205-1)</f>
        <v>0.6005346187637954</v>
      </c>
      <c r="C206" s="72">
        <f t="shared" si="32"/>
        <v>2</v>
      </c>
      <c r="D206" s="72">
        <f t="shared" si="33"/>
        <v>-2</v>
      </c>
      <c r="E206" s="36"/>
      <c r="F206" s="39"/>
      <c r="G206" s="39"/>
      <c r="H206" s="36"/>
      <c r="I206" s="36"/>
      <c r="J206" s="36"/>
      <c r="K206" s="36"/>
      <c r="L206" s="36"/>
      <c r="M206" s="36"/>
    </row>
    <row r="207" spans="1:13" ht="12.75">
      <c r="A207" s="36"/>
      <c r="B207" s="73">
        <f t="shared" si="34"/>
        <v>0.9394201673239517</v>
      </c>
      <c r="C207" s="72">
        <f t="shared" si="32"/>
        <v>10</v>
      </c>
      <c r="D207" s="72">
        <f t="shared" si="33"/>
        <v>-10</v>
      </c>
      <c r="E207" s="36"/>
      <c r="F207" s="39"/>
      <c r="G207" s="39"/>
      <c r="H207" s="36"/>
      <c r="I207" s="36"/>
      <c r="J207" s="36"/>
      <c r="K207" s="36"/>
      <c r="L207" s="36"/>
      <c r="M207" s="36"/>
    </row>
    <row r="208" spans="1:13" ht="12.75">
      <c r="A208" s="36"/>
      <c r="B208" s="73">
        <f t="shared" si="34"/>
        <v>0.22285923320584589</v>
      </c>
      <c r="C208" s="72">
        <f t="shared" si="32"/>
        <v>4</v>
      </c>
      <c r="D208" s="72">
        <f t="shared" si="33"/>
        <v>-4</v>
      </c>
      <c r="E208" s="36"/>
      <c r="F208" s="39"/>
      <c r="G208" s="39"/>
      <c r="H208" s="36"/>
      <c r="I208" s="36"/>
      <c r="J208" s="36"/>
      <c r="K208" s="36"/>
      <c r="L208" s="36"/>
      <c r="M208" s="36"/>
    </row>
    <row r="209" spans="1:13" ht="12.75">
      <c r="A209" s="36"/>
      <c r="B209" s="73">
        <f t="shared" si="34"/>
        <v>0.6782237699110103</v>
      </c>
      <c r="C209" s="72">
        <f t="shared" si="32"/>
        <v>9</v>
      </c>
      <c r="D209" s="72">
        <f t="shared" si="33"/>
        <v>-9</v>
      </c>
      <c r="E209" s="36"/>
      <c r="F209" s="39"/>
      <c r="G209" s="39"/>
      <c r="H209" s="36"/>
      <c r="I209" s="36"/>
      <c r="J209" s="36"/>
      <c r="K209" s="36"/>
      <c r="L209" s="36"/>
      <c r="M209" s="36"/>
    </row>
    <row r="210" spans="1:13" ht="12.75">
      <c r="A210" s="36"/>
      <c r="B210" s="73">
        <f t="shared" si="34"/>
        <v>0.8546133031763776</v>
      </c>
      <c r="C210" s="72">
        <f t="shared" si="32"/>
        <v>6</v>
      </c>
      <c r="D210" s="72">
        <f t="shared" si="33"/>
        <v>-6</v>
      </c>
      <c r="E210" s="36"/>
      <c r="F210" s="39"/>
      <c r="G210" s="39"/>
      <c r="H210" s="36"/>
      <c r="I210" s="36"/>
      <c r="J210" s="36"/>
      <c r="K210" s="36"/>
      <c r="L210" s="36"/>
      <c r="M210" s="36"/>
    </row>
    <row r="211" spans="1:13" ht="12.75">
      <c r="A211" s="36"/>
      <c r="B211" s="73">
        <f t="shared" si="34"/>
        <v>0.48656067080368554</v>
      </c>
      <c r="C211" s="72">
        <f t="shared" si="32"/>
        <v>8</v>
      </c>
      <c r="D211" s="72">
        <f t="shared" si="33"/>
        <v>-8</v>
      </c>
      <c r="E211" s="36"/>
      <c r="F211" s="39"/>
      <c r="G211" s="39"/>
      <c r="H211" s="36"/>
      <c r="I211" s="36"/>
      <c r="J211" s="36"/>
      <c r="K211" s="36"/>
      <c r="L211" s="36"/>
      <c r="M211" s="36"/>
    </row>
    <row r="212" spans="1:13" ht="12.75">
      <c r="A212" s="36"/>
      <c r="B212" s="73">
        <f t="shared" si="34"/>
        <v>0.978292709430829</v>
      </c>
      <c r="C212" s="72">
        <f t="shared" si="32"/>
        <v>9</v>
      </c>
      <c r="D212" s="72">
        <f t="shared" si="33"/>
        <v>-9</v>
      </c>
      <c r="E212" s="36"/>
      <c r="F212" s="39"/>
      <c r="G212" s="39"/>
      <c r="H212" s="36"/>
      <c r="I212" s="36"/>
      <c r="J212" s="36"/>
      <c r="K212" s="36"/>
      <c r="L212" s="36"/>
      <c r="M212" s="36"/>
    </row>
    <row r="213" spans="1:13" ht="12.75">
      <c r="A213" s="36"/>
      <c r="B213" s="73">
        <f t="shared" si="34"/>
        <v>0.08316050535641964</v>
      </c>
      <c r="C213" s="72">
        <f t="shared" si="32"/>
        <v>4</v>
      </c>
      <c r="D213" s="72">
        <f t="shared" si="33"/>
        <v>-4</v>
      </c>
      <c r="E213" s="36"/>
      <c r="F213" s="39"/>
      <c r="G213" s="39"/>
      <c r="H213" s="36"/>
      <c r="I213" s="36"/>
      <c r="J213" s="36"/>
      <c r="K213" s="36"/>
      <c r="L213" s="36"/>
      <c r="M213" s="36"/>
    </row>
    <row r="214" spans="1:13" ht="12.75">
      <c r="A214" s="36"/>
      <c r="B214" s="73">
        <f t="shared" si="34"/>
        <v>0.2985747766218943</v>
      </c>
      <c r="C214" s="72">
        <f t="shared" si="32"/>
        <v>10</v>
      </c>
      <c r="D214" s="72">
        <f t="shared" si="33"/>
        <v>-10</v>
      </c>
      <c r="E214" s="36"/>
      <c r="F214" s="39"/>
      <c r="G214" s="39"/>
      <c r="H214" s="36"/>
      <c r="I214" s="36"/>
      <c r="J214" s="36"/>
      <c r="K214" s="36"/>
      <c r="L214" s="36"/>
      <c r="M214" s="36"/>
    </row>
    <row r="215" spans="1:13" ht="12.75">
      <c r="A215" s="36"/>
      <c r="B215" s="73">
        <f t="shared" si="34"/>
        <v>0.8201195756798062</v>
      </c>
      <c r="C215" s="72">
        <f t="shared" si="32"/>
        <v>1</v>
      </c>
      <c r="D215" s="72">
        <f t="shared" si="33"/>
        <v>-1</v>
      </c>
      <c r="E215" s="36"/>
      <c r="F215" s="39"/>
      <c r="G215" s="39"/>
      <c r="H215" s="36"/>
      <c r="I215" s="36"/>
      <c r="J215" s="36"/>
      <c r="K215" s="36"/>
      <c r="L215" s="36"/>
      <c r="M215" s="36"/>
    </row>
    <row r="216" spans="1:13" ht="12.75">
      <c r="A216" s="36"/>
      <c r="B216" s="73">
        <f t="shared" si="34"/>
        <v>0.5777018586559305</v>
      </c>
      <c r="C216" s="72">
        <f t="shared" si="32"/>
        <v>9</v>
      </c>
      <c r="D216" s="72">
        <f t="shared" si="33"/>
        <v>-9</v>
      </c>
      <c r="E216" s="36"/>
      <c r="F216" s="39"/>
      <c r="G216" s="39"/>
      <c r="H216" s="36"/>
      <c r="I216" s="36"/>
      <c r="J216" s="36"/>
      <c r="K216" s="36"/>
      <c r="L216" s="36"/>
      <c r="M216" s="36"/>
    </row>
    <row r="217" spans="1:13" ht="12.75">
      <c r="A217" s="36"/>
      <c r="B217" s="73">
        <f t="shared" si="34"/>
        <v>0.9553568412680964</v>
      </c>
      <c r="C217" s="72">
        <f t="shared" si="32"/>
        <v>6</v>
      </c>
      <c r="D217" s="72">
        <f t="shared" si="33"/>
        <v>-6</v>
      </c>
      <c r="E217" s="36"/>
      <c r="F217" s="39"/>
      <c r="G217" s="39"/>
      <c r="H217" s="36"/>
      <c r="I217" s="36"/>
      <c r="J217" s="36"/>
      <c r="K217" s="36"/>
      <c r="L217" s="36"/>
      <c r="M217" s="36"/>
    </row>
    <row r="218" spans="1:13" ht="12.75">
      <c r="A218" s="36"/>
      <c r="B218" s="73">
        <f t="shared" si="34"/>
        <v>0.16701797608409796</v>
      </c>
      <c r="C218" s="72">
        <f t="shared" si="32"/>
        <v>8</v>
      </c>
      <c r="D218" s="72">
        <f t="shared" si="33"/>
        <v>-8</v>
      </c>
      <c r="E218" s="36"/>
      <c r="F218" s="39"/>
      <c r="G218" s="39"/>
      <c r="H218" s="36"/>
      <c r="I218" s="36"/>
      <c r="J218" s="36"/>
      <c r="K218" s="36"/>
      <c r="L218" s="36"/>
      <c r="M218" s="36"/>
    </row>
    <row r="219" spans="1:13" ht="12.75">
      <c r="A219" s="36"/>
      <c r="B219" s="73">
        <f t="shared" si="34"/>
        <v>0.5448055573685735</v>
      </c>
      <c r="C219" s="72">
        <f t="shared" si="32"/>
        <v>6</v>
      </c>
      <c r="D219" s="72">
        <f t="shared" si="33"/>
        <v>-6</v>
      </c>
      <c r="E219" s="36"/>
      <c r="F219" s="39"/>
      <c r="G219" s="39"/>
      <c r="H219" s="36"/>
      <c r="I219" s="36"/>
      <c r="J219" s="36"/>
      <c r="K219" s="36"/>
      <c r="L219" s="36"/>
      <c r="M219" s="36"/>
    </row>
    <row r="220" spans="1:13" ht="12.75">
      <c r="A220" s="36"/>
      <c r="B220" s="73">
        <f t="shared" si="34"/>
        <v>0.971138481305139</v>
      </c>
      <c r="C220" s="72">
        <f t="shared" si="32"/>
        <v>2</v>
      </c>
      <c r="D220" s="72">
        <f t="shared" si="33"/>
        <v>-2</v>
      </c>
      <c r="E220" s="36"/>
      <c r="F220" s="39"/>
      <c r="G220" s="39"/>
      <c r="H220" s="36"/>
      <c r="I220" s="36"/>
      <c r="J220" s="36"/>
      <c r="K220" s="36"/>
      <c r="L220" s="36"/>
      <c r="M220" s="36"/>
    </row>
    <row r="221" spans="1:13" ht="12.75">
      <c r="A221" s="36"/>
      <c r="B221" s="73">
        <f t="shared" si="34"/>
        <v>0.10975972909353575</v>
      </c>
      <c r="C221" s="72">
        <f t="shared" si="32"/>
        <v>11</v>
      </c>
      <c r="D221" s="72">
        <f t="shared" si="33"/>
        <v>-11</v>
      </c>
      <c r="E221" s="36"/>
      <c r="F221" s="39"/>
      <c r="G221" s="39"/>
      <c r="H221" s="36"/>
      <c r="I221" s="36"/>
      <c r="J221" s="36"/>
      <c r="K221" s="36"/>
      <c r="L221" s="36"/>
      <c r="M221" s="36"/>
    </row>
    <row r="222" spans="1:13" ht="12.75">
      <c r="A222" s="36"/>
      <c r="B222" s="73">
        <f t="shared" si="34"/>
        <v>0.38264227125051825</v>
      </c>
      <c r="C222" s="72">
        <f t="shared" si="32"/>
        <v>4</v>
      </c>
      <c r="D222" s="72">
        <f t="shared" si="33"/>
        <v>-4</v>
      </c>
      <c r="E222" s="36"/>
      <c r="F222" s="36"/>
      <c r="G222" s="36"/>
      <c r="H222" s="36"/>
      <c r="I222" s="36"/>
      <c r="J222" s="36"/>
      <c r="K222" s="36"/>
      <c r="L222" s="36"/>
      <c r="M222" s="36"/>
    </row>
    <row r="223" spans="1:13" ht="12.75">
      <c r="A223" s="36"/>
      <c r="B223" s="73">
        <f t="shared" si="34"/>
        <v>0.9250655722768202</v>
      </c>
      <c r="C223" s="72">
        <f t="shared" si="32"/>
        <v>6</v>
      </c>
      <c r="D223" s="72">
        <f t="shared" si="33"/>
        <v>-6</v>
      </c>
      <c r="E223" s="36"/>
      <c r="F223" s="36"/>
      <c r="G223" s="36"/>
      <c r="H223" s="36"/>
      <c r="I223" s="36"/>
      <c r="J223" s="36"/>
      <c r="K223" s="36"/>
      <c r="L223" s="36"/>
      <c r="M223" s="36"/>
    </row>
    <row r="224" spans="1:13" ht="12.75">
      <c r="A224" s="36"/>
      <c r="B224" s="73">
        <f t="shared" si="34"/>
        <v>0.27145421928165914</v>
      </c>
      <c r="C224" s="72">
        <f t="shared" si="32"/>
        <v>2</v>
      </c>
      <c r="D224" s="72">
        <f t="shared" si="33"/>
        <v>-2</v>
      </c>
      <c r="E224" s="36"/>
      <c r="F224" s="36"/>
      <c r="G224" s="36"/>
      <c r="H224" s="36"/>
      <c r="I224" s="36"/>
      <c r="J224" s="36"/>
      <c r="K224" s="36"/>
      <c r="L224" s="36"/>
      <c r="M224" s="36"/>
    </row>
    <row r="225" spans="1:13" ht="12.75">
      <c r="A225" s="36"/>
      <c r="B225" s="73">
        <f t="shared" si="34"/>
        <v>0.7744548910696453</v>
      </c>
      <c r="C225" s="72">
        <f t="shared" si="32"/>
        <v>5</v>
      </c>
      <c r="D225" s="72">
        <f t="shared" si="33"/>
        <v>-5</v>
      </c>
      <c r="E225" s="36"/>
      <c r="F225" s="36"/>
      <c r="G225" s="36"/>
      <c r="H225" s="36"/>
      <c r="I225" s="36"/>
      <c r="J225" s="36"/>
      <c r="K225" s="36"/>
      <c r="L225" s="36"/>
      <c r="M225" s="36"/>
    </row>
    <row r="226" spans="1:13" ht="12.75">
      <c r="A226" s="36"/>
      <c r="B226" s="73">
        <f t="shared" si="34"/>
        <v>0.6840253919992888</v>
      </c>
      <c r="C226" s="72">
        <f t="shared" si="32"/>
        <v>5</v>
      </c>
      <c r="D226" s="72">
        <f t="shared" si="33"/>
        <v>-5</v>
      </c>
      <c r="E226" s="36"/>
      <c r="F226" s="36"/>
      <c r="G226" s="36"/>
      <c r="H226" s="36"/>
      <c r="I226" s="36"/>
      <c r="J226" s="36"/>
      <c r="K226" s="36"/>
      <c r="L226" s="36"/>
      <c r="M226" s="36"/>
    </row>
    <row r="227" spans="1:13" ht="12.75">
      <c r="A227" s="36"/>
      <c r="B227" s="73">
        <f t="shared" si="34"/>
        <v>0.8463833093696737</v>
      </c>
      <c r="C227" s="72">
        <f t="shared" si="32"/>
        <v>7</v>
      </c>
      <c r="D227" s="72">
        <f t="shared" si="33"/>
        <v>-7</v>
      </c>
      <c r="E227" s="36"/>
      <c r="F227" s="36"/>
      <c r="G227" s="36"/>
      <c r="H227" s="36"/>
      <c r="I227" s="36"/>
      <c r="J227" s="36"/>
      <c r="K227" s="36"/>
      <c r="L227" s="36"/>
      <c r="M227" s="36"/>
    </row>
    <row r="228" spans="1:13" ht="12.75">
      <c r="A228" s="36"/>
      <c r="B228" s="73">
        <f t="shared" si="34"/>
        <v>0.5091528493092823</v>
      </c>
      <c r="C228" s="72">
        <f t="shared" si="32"/>
        <v>10</v>
      </c>
      <c r="D228" s="72">
        <f t="shared" si="33"/>
        <v>-10</v>
      </c>
      <c r="E228" s="36"/>
      <c r="F228" s="36"/>
      <c r="G228" s="36"/>
      <c r="H228" s="36"/>
      <c r="I228" s="36"/>
      <c r="J228" s="36"/>
      <c r="K228" s="36"/>
      <c r="L228" s="36"/>
      <c r="M228" s="36"/>
    </row>
    <row r="229" spans="1:13" ht="12.75">
      <c r="A229" s="36"/>
      <c r="B229" s="73">
        <f t="shared" si="34"/>
        <v>0.9786719384687265</v>
      </c>
      <c r="C229" s="72">
        <f t="shared" si="32"/>
        <v>10</v>
      </c>
      <c r="D229" s="72">
        <f t="shared" si="33"/>
        <v>-10</v>
      </c>
      <c r="E229" s="36"/>
      <c r="F229" s="36"/>
      <c r="G229" s="36"/>
      <c r="H229" s="36"/>
      <c r="I229" s="36"/>
      <c r="J229" s="36"/>
      <c r="K229" s="36"/>
      <c r="L229" s="36"/>
      <c r="M229" s="36"/>
    </row>
    <row r="230" spans="1:13" ht="12.75">
      <c r="A230" s="36"/>
      <c r="B230" s="73">
        <f t="shared" si="34"/>
        <v>0.08173935456326928</v>
      </c>
      <c r="C230" s="72">
        <f t="shared" si="32"/>
        <v>3</v>
      </c>
      <c r="D230" s="72">
        <f t="shared" si="33"/>
        <v>-3</v>
      </c>
      <c r="E230" s="36"/>
      <c r="F230" s="36"/>
      <c r="G230" s="36"/>
      <c r="H230" s="36"/>
      <c r="I230" s="36"/>
      <c r="J230" s="36"/>
      <c r="K230" s="36"/>
      <c r="L230" s="36"/>
      <c r="M230" s="36"/>
    </row>
    <row r="231" spans="1:13" ht="12.75">
      <c r="A231" s="36"/>
      <c r="B231" s="73">
        <f t="shared" si="34"/>
        <v>0.29392725518717433</v>
      </c>
      <c r="C231" s="72">
        <f t="shared" si="32"/>
        <v>5</v>
      </c>
      <c r="D231" s="72">
        <f t="shared" si="33"/>
        <v>-5</v>
      </c>
      <c r="E231" s="36"/>
      <c r="F231" s="36"/>
      <c r="G231" s="36"/>
      <c r="H231" s="36"/>
      <c r="I231" s="36"/>
      <c r="J231" s="36"/>
      <c r="K231" s="36"/>
      <c r="L231" s="36"/>
      <c r="M231" s="36"/>
    </row>
    <row r="232" spans="1:13" ht="12.75">
      <c r="A232" s="36"/>
      <c r="B232" s="73">
        <f t="shared" si="34"/>
        <v>0.8127032373782263</v>
      </c>
      <c r="C232" s="72">
        <f t="shared" si="32"/>
        <v>4</v>
      </c>
      <c r="D232" s="72">
        <f t="shared" si="33"/>
        <v>-4</v>
      </c>
      <c r="E232" s="36"/>
      <c r="F232" s="36"/>
      <c r="G232" s="36"/>
      <c r="H232" s="36"/>
      <c r="I232" s="36"/>
      <c r="J232" s="36"/>
      <c r="K232" s="36"/>
      <c r="L232" s="36"/>
      <c r="M232" s="36"/>
    </row>
    <row r="233" spans="1:13" ht="12.75">
      <c r="A233" s="36"/>
      <c r="B233" s="73">
        <f t="shared" si="34"/>
        <v>0.5960805397647199</v>
      </c>
      <c r="C233" s="72">
        <f t="shared" si="32"/>
        <v>7</v>
      </c>
      <c r="D233" s="72">
        <f t="shared" si="33"/>
        <v>-7</v>
      </c>
      <c r="E233" s="36"/>
      <c r="F233" s="36"/>
      <c r="G233" s="36"/>
      <c r="H233" s="36"/>
      <c r="I233" s="36"/>
      <c r="J233" s="36"/>
      <c r="K233" s="36"/>
      <c r="L233" s="36"/>
      <c r="M233" s="36"/>
    </row>
    <row r="234" spans="1:13" ht="12.75">
      <c r="A234" s="36"/>
      <c r="B234" s="73">
        <f t="shared" si="34"/>
        <v>0.9428495630042847</v>
      </c>
      <c r="C234" s="72">
        <f t="shared" si="32"/>
        <v>4</v>
      </c>
      <c r="D234" s="72">
        <f t="shared" si="33"/>
        <v>-4</v>
      </c>
      <c r="E234" s="36"/>
      <c r="F234" s="36"/>
      <c r="G234" s="36"/>
      <c r="H234" s="36"/>
      <c r="I234" s="36"/>
      <c r="J234" s="36"/>
      <c r="K234" s="36"/>
      <c r="L234" s="36"/>
      <c r="M234" s="36"/>
    </row>
    <row r="235" spans="1:13" ht="12.75">
      <c r="A235" s="36"/>
      <c r="B235" s="73">
        <f t="shared" si="34"/>
        <v>0.21101077996571557</v>
      </c>
      <c r="C235" s="72">
        <f t="shared" si="32"/>
        <v>2</v>
      </c>
      <c r="D235" s="72">
        <f t="shared" si="33"/>
        <v>-2</v>
      </c>
      <c r="E235" s="36"/>
      <c r="F235" s="36"/>
      <c r="G235" s="36"/>
      <c r="H235" s="36"/>
      <c r="I235" s="36"/>
      <c r="J235" s="36"/>
      <c r="K235" s="36"/>
      <c r="L235" s="36"/>
      <c r="M235" s="36"/>
    </row>
    <row r="236" spans="1:13" ht="12.75">
      <c r="A236" s="36"/>
      <c r="B236" s="73">
        <f t="shared" si="34"/>
        <v>0.6519561634367698</v>
      </c>
      <c r="C236" s="72">
        <f t="shared" si="32"/>
        <v>3</v>
      </c>
      <c r="D236" s="72">
        <f t="shared" si="33"/>
        <v>-3</v>
      </c>
      <c r="E236" s="36"/>
      <c r="F236" s="36"/>
      <c r="G236" s="36"/>
      <c r="H236" s="36"/>
      <c r="I236" s="36"/>
      <c r="J236" s="36"/>
      <c r="K236" s="36"/>
      <c r="L236" s="36"/>
      <c r="M236" s="36"/>
    </row>
    <row r="237" spans="1:13" ht="12.75">
      <c r="A237" s="36"/>
      <c r="B237" s="73">
        <f t="shared" si="34"/>
        <v>0.8885769143252503</v>
      </c>
      <c r="C237" s="72">
        <f t="shared" si="32"/>
        <v>10</v>
      </c>
      <c r="D237" s="72">
        <f t="shared" si="33"/>
        <v>-10</v>
      </c>
      <c r="E237" s="36"/>
      <c r="F237" s="36"/>
      <c r="G237" s="36"/>
      <c r="H237" s="36"/>
      <c r="I237" s="36"/>
      <c r="J237" s="36"/>
      <c r="K237" s="36"/>
      <c r="L237" s="36"/>
      <c r="M237" s="36"/>
    </row>
    <row r="238" spans="1:13" ht="12.75">
      <c r="A238" s="36"/>
      <c r="B238" s="73">
        <f aca="true" t="shared" si="35" ref="B238:B273">$B$172*B237*(B237-1)</f>
        <v>0.38771525615497704</v>
      </c>
      <c r="C238" s="72">
        <f t="shared" si="32"/>
        <v>9</v>
      </c>
      <c r="D238" s="72">
        <f t="shared" si="33"/>
        <v>-9</v>
      </c>
      <c r="E238" s="36"/>
      <c r="F238" s="36"/>
      <c r="G238" s="36"/>
      <c r="H238" s="36"/>
      <c r="I238" s="36"/>
      <c r="J238" s="36"/>
      <c r="K238" s="36"/>
      <c r="L238" s="36"/>
      <c r="M238" s="36"/>
    </row>
    <row r="239" spans="1:13" ht="12.75">
      <c r="A239" s="36"/>
      <c r="B239" s="73">
        <f t="shared" si="35"/>
        <v>0.929627605749459</v>
      </c>
      <c r="C239" s="72">
        <f aca="true" t="shared" si="36" ref="C239:C273">ROUND(MOD(B239*10^3,$A$169)+1,0)</f>
        <v>11</v>
      </c>
      <c r="D239" s="72">
        <f aca="true" t="shared" si="37" ref="D239:D273">-ROUND(MOD(B239*10^3,$A$169)+1,0)</f>
        <v>-11</v>
      </c>
      <c r="E239" s="36"/>
      <c r="F239" s="36"/>
      <c r="G239" s="36"/>
      <c r="H239" s="36"/>
      <c r="I239" s="36"/>
      <c r="J239" s="36"/>
      <c r="K239" s="36"/>
      <c r="L239" s="36"/>
      <c r="M239" s="36"/>
    </row>
    <row r="240" spans="1:13" ht="12.75">
      <c r="A240" s="36"/>
      <c r="B240" s="73">
        <f t="shared" si="35"/>
        <v>0.2561851914001987</v>
      </c>
      <c r="C240" s="72">
        <f t="shared" si="36"/>
        <v>7</v>
      </c>
      <c r="D240" s="72">
        <f t="shared" si="37"/>
        <v>-7</v>
      </c>
      <c r="E240" s="36"/>
      <c r="F240" s="36"/>
      <c r="G240" s="36"/>
      <c r="H240" s="36"/>
      <c r="I240" s="36"/>
      <c r="J240" s="36"/>
      <c r="K240" s="36"/>
      <c r="L240" s="36"/>
      <c r="M240" s="36"/>
    </row>
    <row r="241" spans="1:13" ht="12.75">
      <c r="A241" s="36"/>
      <c r="B241" s="73">
        <f t="shared" si="35"/>
        <v>0.7462107919447438</v>
      </c>
      <c r="C241" s="72">
        <f t="shared" si="36"/>
        <v>7</v>
      </c>
      <c r="D241" s="72">
        <f t="shared" si="37"/>
        <v>-7</v>
      </c>
      <c r="E241" s="36"/>
      <c r="F241" s="36"/>
      <c r="G241" s="36"/>
      <c r="H241" s="36"/>
      <c r="I241" s="36"/>
      <c r="J241" s="36"/>
      <c r="K241" s="36"/>
      <c r="L241" s="36"/>
      <c r="M241" s="36"/>
    </row>
    <row r="242" spans="1:13" ht="12.75">
      <c r="A242" s="36"/>
      <c r="B242" s="73">
        <f t="shared" si="35"/>
        <v>0.7416130430616531</v>
      </c>
      <c r="C242" s="72">
        <f t="shared" si="36"/>
        <v>3</v>
      </c>
      <c r="D242" s="72">
        <f t="shared" si="37"/>
        <v>-3</v>
      </c>
      <c r="E242" s="36"/>
      <c r="F242" s="36"/>
      <c r="G242" s="36"/>
      <c r="H242" s="36"/>
      <c r="I242" s="36"/>
      <c r="J242" s="36"/>
      <c r="K242" s="36"/>
      <c r="L242" s="36"/>
      <c r="M242" s="36"/>
    </row>
    <row r="243" spans="1:13" ht="12.75">
      <c r="A243" s="36"/>
      <c r="B243" s="73">
        <f t="shared" si="35"/>
        <v>0.7503962061464621</v>
      </c>
      <c r="C243" s="72">
        <f t="shared" si="36"/>
        <v>1</v>
      </c>
      <c r="D243" s="72">
        <f t="shared" si="37"/>
        <v>-1</v>
      </c>
      <c r="E243" s="36"/>
      <c r="F243" s="36"/>
      <c r="G243" s="36"/>
      <c r="H243" s="36"/>
      <c r="I243" s="36"/>
      <c r="J243" s="36"/>
      <c r="K243" s="36"/>
      <c r="L243" s="36"/>
      <c r="M243" s="36"/>
    </row>
    <row r="244" spans="1:13" ht="12.75">
      <c r="A244" s="36"/>
      <c r="B244" s="73">
        <f t="shared" si="35"/>
        <v>0.7334736136342473</v>
      </c>
      <c r="C244" s="72">
        <f t="shared" si="36"/>
        <v>4</v>
      </c>
      <c r="D244" s="72">
        <f t="shared" si="37"/>
        <v>-4</v>
      </c>
      <c r="E244" s="36"/>
      <c r="F244" s="36"/>
      <c r="G244" s="36"/>
      <c r="H244" s="36"/>
      <c r="I244" s="36"/>
      <c r="J244" s="36"/>
      <c r="K244" s="36"/>
      <c r="L244" s="36"/>
      <c r="M244" s="36"/>
    </row>
    <row r="245" spans="1:13" ht="12.75">
      <c r="A245" s="36"/>
      <c r="B245" s="73">
        <f t="shared" si="35"/>
        <v>0.7655391209203932</v>
      </c>
      <c r="C245" s="72">
        <f t="shared" si="36"/>
        <v>7</v>
      </c>
      <c r="D245" s="72">
        <f t="shared" si="37"/>
        <v>-7</v>
      </c>
      <c r="E245" s="36"/>
      <c r="F245" s="36"/>
      <c r="G245" s="36"/>
      <c r="H245" s="36"/>
      <c r="I245" s="36"/>
      <c r="J245" s="36"/>
      <c r="K245" s="36"/>
      <c r="L245" s="36"/>
      <c r="M245" s="36"/>
    </row>
    <row r="246" spans="1:13" ht="12.75">
      <c r="A246" s="36"/>
      <c r="B246" s="73">
        <f t="shared" si="35"/>
        <v>0.7028788271213898</v>
      </c>
      <c r="C246" s="72">
        <f t="shared" si="36"/>
        <v>4</v>
      </c>
      <c r="D246" s="72">
        <f t="shared" si="37"/>
        <v>-4</v>
      </c>
      <c r="E246" s="36"/>
      <c r="F246" s="36"/>
      <c r="G246" s="36"/>
      <c r="H246" s="36"/>
      <c r="I246" s="36"/>
      <c r="J246" s="36"/>
      <c r="K246" s="36"/>
      <c r="L246" s="36"/>
      <c r="M246" s="36"/>
    </row>
    <row r="247" spans="1:13" ht="12.75">
      <c r="A247" s="36"/>
      <c r="B247" s="73">
        <f t="shared" si="35"/>
        <v>0.8178181507769056</v>
      </c>
      <c r="C247" s="72">
        <f t="shared" si="36"/>
        <v>9</v>
      </c>
      <c r="D247" s="72">
        <f t="shared" si="37"/>
        <v>-9</v>
      </c>
      <c r="E247" s="36"/>
      <c r="F247" s="36"/>
      <c r="G247" s="36"/>
      <c r="H247" s="36"/>
      <c r="I247" s="36"/>
      <c r="J247" s="36"/>
      <c r="K247" s="36"/>
      <c r="L247" s="36"/>
      <c r="M247" s="36"/>
    </row>
    <row r="248" spans="1:13" ht="12.75">
      <c r="A248" s="36"/>
      <c r="B248" s="73">
        <f t="shared" si="35"/>
        <v>0.5834511958119056</v>
      </c>
      <c r="C248" s="72">
        <f t="shared" si="36"/>
        <v>4</v>
      </c>
      <c r="D248" s="72">
        <f t="shared" si="37"/>
        <v>-4</v>
      </c>
      <c r="E248" s="36"/>
      <c r="F248" s="36"/>
      <c r="G248" s="36"/>
      <c r="H248" s="36"/>
      <c r="I248" s="36"/>
      <c r="J248" s="36"/>
      <c r="K248" s="36"/>
      <c r="L248" s="36"/>
      <c r="M248" s="36"/>
    </row>
    <row r="249" spans="1:13" ht="12.75">
      <c r="A249" s="36"/>
      <c r="B249" s="73">
        <f t="shared" si="35"/>
        <v>0.9517285762451766</v>
      </c>
      <c r="C249" s="72">
        <f t="shared" si="36"/>
        <v>3</v>
      </c>
      <c r="D249" s="72">
        <f t="shared" si="37"/>
        <v>-3</v>
      </c>
      <c r="E249" s="36"/>
      <c r="F249" s="36"/>
      <c r="G249" s="36"/>
      <c r="H249" s="36"/>
      <c r="I249" s="36"/>
      <c r="J249" s="36"/>
      <c r="K249" s="36"/>
      <c r="L249" s="36"/>
      <c r="M249" s="36"/>
    </row>
    <row r="250" spans="1:13" ht="12.75">
      <c r="A250" s="36"/>
      <c r="B250" s="73">
        <f t="shared" si="35"/>
        <v>0.17990610496812823</v>
      </c>
      <c r="C250" s="72">
        <f t="shared" si="36"/>
        <v>11</v>
      </c>
      <c r="D250" s="72">
        <f t="shared" si="37"/>
        <v>-11</v>
      </c>
      <c r="E250" s="36"/>
      <c r="F250" s="36"/>
      <c r="G250" s="36"/>
      <c r="H250" s="36"/>
      <c r="I250" s="36"/>
      <c r="J250" s="36"/>
      <c r="K250" s="36"/>
      <c r="L250" s="36"/>
      <c r="M250" s="36"/>
    </row>
    <row r="251" spans="1:13" ht="12.75">
      <c r="A251" s="36"/>
      <c r="B251" s="73">
        <f t="shared" si="35"/>
        <v>0.5777662419907809</v>
      </c>
      <c r="C251" s="72">
        <f t="shared" si="36"/>
        <v>9</v>
      </c>
      <c r="D251" s="72">
        <f t="shared" si="37"/>
        <v>-9</v>
      </c>
      <c r="E251" s="36"/>
      <c r="F251" s="36"/>
      <c r="G251" s="36"/>
      <c r="H251" s="36"/>
      <c r="I251" s="36"/>
      <c r="J251" s="36"/>
      <c r="K251" s="36"/>
      <c r="L251" s="36"/>
      <c r="M251" s="36"/>
    </row>
    <row r="252" spans="1:13" ht="12.75">
      <c r="A252" s="36"/>
      <c r="B252" s="73">
        <f t="shared" si="35"/>
        <v>0.9553176438515683</v>
      </c>
      <c r="C252" s="72">
        <f t="shared" si="36"/>
        <v>6</v>
      </c>
      <c r="D252" s="72">
        <f t="shared" si="37"/>
        <v>-6</v>
      </c>
      <c r="E252" s="36"/>
      <c r="F252" s="36"/>
      <c r="G252" s="36"/>
      <c r="H252" s="36"/>
      <c r="I252" s="36"/>
      <c r="J252" s="36"/>
      <c r="K252" s="36"/>
      <c r="L252" s="36"/>
      <c r="M252" s="36"/>
    </row>
    <row r="253" spans="1:13" ht="12.75">
      <c r="A253" s="36"/>
      <c r="B253" s="73">
        <f t="shared" si="35"/>
        <v>0.16715776196123946</v>
      </c>
      <c r="C253" s="72">
        <f t="shared" si="36"/>
        <v>8</v>
      </c>
      <c r="D253" s="72">
        <f t="shared" si="37"/>
        <v>-8</v>
      </c>
      <c r="E253" s="36"/>
      <c r="F253" s="36"/>
      <c r="G253" s="36"/>
      <c r="H253" s="36"/>
      <c r="I253" s="36"/>
      <c r="J253" s="36"/>
      <c r="K253" s="36"/>
      <c r="L253" s="36"/>
      <c r="M253" s="36"/>
    </row>
    <row r="254" spans="1:13" ht="12.75">
      <c r="A254" s="36"/>
      <c r="B254" s="73">
        <f t="shared" si="35"/>
        <v>0.545170030564899</v>
      </c>
      <c r="C254" s="72">
        <f t="shared" si="36"/>
        <v>6</v>
      </c>
      <c r="D254" s="72">
        <f t="shared" si="37"/>
        <v>-6</v>
      </c>
      <c r="E254" s="36"/>
      <c r="F254" s="36"/>
      <c r="G254" s="36"/>
      <c r="H254" s="36"/>
      <c r="I254" s="36"/>
      <c r="J254" s="36"/>
      <c r="K254" s="36"/>
      <c r="L254" s="36"/>
      <c r="M254" s="36"/>
    </row>
    <row r="255" spans="1:13" ht="12.75">
      <c r="A255" s="36"/>
      <c r="B255" s="73">
        <f t="shared" si="35"/>
        <v>0.971010061214608</v>
      </c>
      <c r="C255" s="72">
        <f t="shared" si="36"/>
        <v>2</v>
      </c>
      <c r="D255" s="72">
        <f t="shared" si="37"/>
        <v>-2</v>
      </c>
      <c r="E255" s="36"/>
      <c r="F255" s="36"/>
      <c r="G255" s="36"/>
      <c r="H255" s="36"/>
      <c r="I255" s="36"/>
      <c r="J255" s="36"/>
      <c r="K255" s="36"/>
      <c r="L255" s="36"/>
      <c r="M255" s="36"/>
    </row>
    <row r="256" spans="1:13" ht="12.75">
      <c r="A256" s="36"/>
      <c r="B256" s="73">
        <f t="shared" si="35"/>
        <v>0.11023352907073763</v>
      </c>
      <c r="C256" s="72">
        <f t="shared" si="36"/>
        <v>1</v>
      </c>
      <c r="D256" s="72">
        <f t="shared" si="37"/>
        <v>-1</v>
      </c>
      <c r="E256" s="36"/>
      <c r="F256" s="36"/>
      <c r="G256" s="36"/>
      <c r="H256" s="36"/>
      <c r="I256" s="36"/>
      <c r="J256" s="36"/>
      <c r="K256" s="36"/>
      <c r="L256" s="36"/>
      <c r="M256" s="36"/>
    </row>
    <row r="257" spans="1:13" ht="12.75">
      <c r="A257" s="36"/>
      <c r="B257" s="73">
        <f t="shared" si="35"/>
        <v>0.3840894963136886</v>
      </c>
      <c r="C257" s="72">
        <f t="shared" si="36"/>
        <v>5</v>
      </c>
      <c r="D257" s="72">
        <f t="shared" si="37"/>
        <v>-5</v>
      </c>
      <c r="E257" s="36"/>
      <c r="F257" s="36"/>
      <c r="G257" s="36"/>
      <c r="H257" s="36"/>
      <c r="I257" s="36"/>
      <c r="J257" s="36"/>
      <c r="K257" s="36"/>
      <c r="L257" s="36"/>
      <c r="M257" s="36"/>
    </row>
    <row r="258" spans="1:13" ht="12.75">
      <c r="A258" s="36"/>
      <c r="B258" s="73">
        <f t="shared" si="35"/>
        <v>0.9263875811093868</v>
      </c>
      <c r="C258" s="72">
        <f t="shared" si="36"/>
        <v>7</v>
      </c>
      <c r="D258" s="72">
        <f t="shared" si="37"/>
        <v>-7</v>
      </c>
      <c r="E258" s="36"/>
      <c r="F258" s="36"/>
      <c r="G258" s="36"/>
      <c r="H258" s="36"/>
      <c r="I258" s="36"/>
      <c r="J258" s="36"/>
      <c r="K258" s="36"/>
      <c r="L258" s="36"/>
      <c r="M258" s="36"/>
    </row>
    <row r="259" spans="1:13" ht="12.75">
      <c r="A259" s="36"/>
      <c r="B259" s="73">
        <f t="shared" si="35"/>
        <v>0.2670462577259867</v>
      </c>
      <c r="C259" s="72">
        <f t="shared" si="36"/>
        <v>8</v>
      </c>
      <c r="D259" s="72">
        <f t="shared" si="37"/>
        <v>-8</v>
      </c>
      <c r="E259" s="36"/>
      <c r="F259" s="36"/>
      <c r="G259" s="36"/>
      <c r="H259" s="36"/>
      <c r="I259" s="36"/>
      <c r="J259" s="36"/>
      <c r="K259" s="36"/>
      <c r="L259" s="36"/>
      <c r="M259" s="36"/>
    </row>
    <row r="260" spans="1:13" ht="12.75">
      <c r="A260" s="36"/>
      <c r="B260" s="73">
        <f t="shared" si="35"/>
        <v>0.7664886813094457</v>
      </c>
      <c r="C260" s="72">
        <f t="shared" si="36"/>
        <v>7</v>
      </c>
      <c r="D260" s="72">
        <f t="shared" si="37"/>
        <v>-7</v>
      </c>
      <c r="E260" s="36"/>
      <c r="F260" s="36"/>
      <c r="G260" s="36"/>
      <c r="H260" s="36"/>
      <c r="I260" s="36"/>
      <c r="J260" s="36"/>
      <c r="K260" s="36"/>
      <c r="L260" s="36"/>
      <c r="M260" s="36"/>
    </row>
    <row r="261" spans="1:13" ht="12.75">
      <c r="A261" s="36"/>
      <c r="B261" s="73">
        <f t="shared" si="35"/>
        <v>0.7009004931861587</v>
      </c>
      <c r="C261" s="72">
        <f t="shared" si="36"/>
        <v>2</v>
      </c>
      <c r="D261" s="72">
        <f t="shared" si="37"/>
        <v>-2</v>
      </c>
      <c r="E261" s="36"/>
      <c r="F261" s="36"/>
      <c r="G261" s="36"/>
      <c r="H261" s="36"/>
      <c r="I261" s="36"/>
      <c r="J261" s="36"/>
      <c r="K261" s="36"/>
      <c r="L261" s="36"/>
      <c r="M261" s="36"/>
    </row>
    <row r="262" spans="1:13" ht="12.75">
      <c r="A262" s="36"/>
      <c r="B262" s="73">
        <f t="shared" si="35"/>
        <v>0.820946292035878</v>
      </c>
      <c r="C262" s="72">
        <f t="shared" si="36"/>
        <v>2</v>
      </c>
      <c r="D262" s="72">
        <f t="shared" si="37"/>
        <v>-2</v>
      </c>
      <c r="E262" s="36"/>
      <c r="F262" s="36"/>
      <c r="G262" s="36"/>
      <c r="H262" s="36"/>
      <c r="I262" s="36"/>
      <c r="J262" s="36"/>
      <c r="K262" s="36"/>
      <c r="L262" s="36"/>
      <c r="M262" s="36"/>
    </row>
    <row r="263" spans="1:13" ht="12.75">
      <c r="A263" s="36"/>
      <c r="B263" s="73">
        <f t="shared" si="35"/>
        <v>0.5756264583928963</v>
      </c>
      <c r="C263" s="72">
        <f t="shared" si="36"/>
        <v>7</v>
      </c>
      <c r="D263" s="72">
        <f t="shared" si="37"/>
        <v>-7</v>
      </c>
      <c r="E263" s="36"/>
      <c r="F263" s="36"/>
      <c r="G263" s="36"/>
      <c r="H263" s="36"/>
      <c r="I263" s="36"/>
      <c r="J263" s="36"/>
      <c r="K263" s="36"/>
      <c r="L263" s="36"/>
      <c r="M263" s="36"/>
    </row>
    <row r="264" spans="1:13" ht="12.75">
      <c r="A264" s="36"/>
      <c r="B264" s="73">
        <f t="shared" si="35"/>
        <v>0.9566029815053504</v>
      </c>
      <c r="C264" s="72">
        <f t="shared" si="36"/>
        <v>8</v>
      </c>
      <c r="D264" s="72">
        <f t="shared" si="37"/>
        <v>-8</v>
      </c>
      <c r="E264" s="36"/>
      <c r="F264" s="36"/>
      <c r="G264" s="36"/>
      <c r="H264" s="36"/>
      <c r="I264" s="36"/>
      <c r="J264" s="36"/>
      <c r="K264" s="36"/>
      <c r="L264" s="36"/>
      <c r="M264" s="36"/>
    </row>
    <row r="265" spans="1:13" ht="12.75">
      <c r="A265" s="36"/>
      <c r="B265" s="73">
        <f t="shared" si="35"/>
        <v>0.16256771687014293</v>
      </c>
      <c r="C265" s="72">
        <f t="shared" si="36"/>
        <v>4</v>
      </c>
      <c r="D265" s="72">
        <f t="shared" si="37"/>
        <v>-4</v>
      </c>
      <c r="E265" s="36"/>
      <c r="F265" s="36"/>
      <c r="G265" s="36"/>
      <c r="H265" s="36"/>
      <c r="I265" s="36"/>
      <c r="J265" s="36"/>
      <c r="K265" s="36"/>
      <c r="L265" s="36"/>
      <c r="M265" s="36"/>
    </row>
    <row r="266" spans="1:13" ht="12.75">
      <c r="A266" s="36"/>
      <c r="B266" s="73">
        <f t="shared" si="35"/>
        <v>0.533122103045739</v>
      </c>
      <c r="C266" s="72">
        <f t="shared" si="36"/>
        <v>4</v>
      </c>
      <c r="D266" s="72">
        <f t="shared" si="37"/>
        <v>-4</v>
      </c>
      <c r="E266" s="36"/>
      <c r="F266" s="36"/>
      <c r="G266" s="36"/>
      <c r="H266" s="36"/>
      <c r="I266" s="36"/>
      <c r="J266" s="36"/>
      <c r="K266" s="36"/>
      <c r="L266" s="36"/>
      <c r="M266" s="36"/>
    </row>
    <row r="267" spans="1:13" ht="12.75">
      <c r="A267" s="36"/>
      <c r="B267" s="73">
        <f t="shared" si="35"/>
        <v>0.9747038593509643</v>
      </c>
      <c r="C267" s="72">
        <f t="shared" si="36"/>
        <v>6</v>
      </c>
      <c r="D267" s="72">
        <f t="shared" si="37"/>
        <v>-6</v>
      </c>
      <c r="E267" s="36"/>
      <c r="F267" s="36"/>
      <c r="G267" s="36"/>
      <c r="H267" s="36"/>
      <c r="I267" s="36"/>
      <c r="J267" s="36"/>
      <c r="K267" s="36"/>
      <c r="L267" s="36"/>
      <c r="M267" s="36"/>
    </row>
    <row r="268" spans="1:13" ht="12.75">
      <c r="A268" s="36"/>
      <c r="B268" s="73">
        <f t="shared" si="35"/>
        <v>0.09655385901214655</v>
      </c>
      <c r="C268" s="72">
        <f t="shared" si="36"/>
        <v>8</v>
      </c>
      <c r="D268" s="72">
        <f t="shared" si="37"/>
        <v>-8</v>
      </c>
      <c r="E268" s="36"/>
      <c r="F268" s="36"/>
      <c r="G268" s="36"/>
      <c r="H268" s="36"/>
      <c r="I268" s="36"/>
      <c r="J268" s="36"/>
      <c r="K268" s="36"/>
      <c r="L268" s="36"/>
      <c r="M268" s="36"/>
    </row>
    <row r="269" spans="1:13" ht="12.75">
      <c r="A269" s="36"/>
      <c r="B269" s="73">
        <f t="shared" si="35"/>
        <v>0.3415974235369876</v>
      </c>
      <c r="C269" s="72">
        <f t="shared" si="36"/>
        <v>3</v>
      </c>
      <c r="D269" s="72">
        <f t="shared" si="37"/>
        <v>-3</v>
      </c>
      <c r="E269" s="36"/>
      <c r="F269" s="36"/>
      <c r="G269" s="36"/>
      <c r="H269" s="36"/>
      <c r="I269" s="36"/>
      <c r="J269" s="36"/>
      <c r="K269" s="36"/>
      <c r="L269" s="36"/>
      <c r="M269" s="36"/>
    </row>
    <row r="270" spans="1:13" ht="12.75">
      <c r="A270" s="36"/>
      <c r="B270" s="73">
        <f t="shared" si="35"/>
        <v>0.880742170682848</v>
      </c>
      <c r="C270" s="72">
        <f t="shared" si="36"/>
        <v>2</v>
      </c>
      <c r="D270" s="72">
        <f t="shared" si="37"/>
        <v>-2</v>
      </c>
      <c r="E270" s="36"/>
      <c r="F270" s="36"/>
      <c r="G270" s="36"/>
      <c r="H270" s="36"/>
      <c r="I270" s="36"/>
      <c r="J270" s="36"/>
      <c r="K270" s="36"/>
      <c r="L270" s="36"/>
      <c r="M270" s="36"/>
    </row>
    <row r="271" spans="1:13" ht="12.75">
      <c r="A271" s="36"/>
      <c r="B271" s="73">
        <f t="shared" si="35"/>
        <v>0.4113186242999003</v>
      </c>
      <c r="C271" s="72">
        <f t="shared" si="36"/>
        <v>2</v>
      </c>
      <c r="D271" s="72">
        <f t="shared" si="37"/>
        <v>-2</v>
      </c>
      <c r="E271" s="36"/>
      <c r="F271" s="36"/>
      <c r="G271" s="36"/>
      <c r="H271" s="36"/>
      <c r="I271" s="36"/>
      <c r="J271" s="36"/>
      <c r="K271" s="36"/>
      <c r="L271" s="36"/>
      <c r="M271" s="36"/>
    </row>
    <row r="272" spans="1:13" ht="12.75">
      <c r="A272" s="36"/>
      <c r="B272" s="73">
        <f t="shared" si="35"/>
        <v>0.9482030628730203</v>
      </c>
      <c r="C272" s="72">
        <f t="shared" si="36"/>
        <v>9</v>
      </c>
      <c r="D272" s="72">
        <f t="shared" si="37"/>
        <v>-9</v>
      </c>
      <c r="E272" s="36"/>
      <c r="F272" s="36"/>
      <c r="G272" s="36"/>
      <c r="H272" s="36"/>
      <c r="I272" s="36"/>
      <c r="J272" s="36"/>
      <c r="K272" s="36"/>
      <c r="L272" s="36"/>
      <c r="M272" s="36"/>
    </row>
    <row r="273" spans="1:13" ht="12.75">
      <c r="A273" s="36"/>
      <c r="B273" s="73">
        <f t="shared" si="35"/>
        <v>0.19233048051274937</v>
      </c>
      <c r="C273" s="72">
        <f t="shared" si="36"/>
        <v>3</v>
      </c>
      <c r="D273" s="72">
        <f t="shared" si="37"/>
        <v>-3</v>
      </c>
      <c r="E273" s="36"/>
      <c r="F273" s="36"/>
      <c r="G273" s="36"/>
      <c r="H273" s="36"/>
      <c r="I273" s="36"/>
      <c r="J273" s="36"/>
      <c r="K273" s="36"/>
      <c r="L273" s="36"/>
      <c r="M273" s="36"/>
    </row>
    <row r="274" spans="1:13" ht="12.75">
      <c r="A274" s="36"/>
      <c r="B274" s="74"/>
      <c r="C274" s="36"/>
      <c r="D274" s="36"/>
      <c r="E274" s="36"/>
      <c r="F274" s="36"/>
      <c r="G274" s="36"/>
      <c r="H274" s="36"/>
      <c r="I274" s="36"/>
      <c r="J274" s="36"/>
      <c r="K274" s="36"/>
      <c r="L274" s="36"/>
      <c r="M274" s="36"/>
    </row>
    <row r="275" spans="1:13" ht="12.75">
      <c r="A275" s="36"/>
      <c r="B275" s="36"/>
      <c r="C275" s="36"/>
      <c r="D275" s="36"/>
      <c r="E275" s="36"/>
      <c r="F275" s="36"/>
      <c r="G275" s="36"/>
      <c r="H275" s="36"/>
      <c r="I275" s="36"/>
      <c r="J275" s="36"/>
      <c r="K275" s="36"/>
      <c r="L275" s="36"/>
      <c r="M275" s="36"/>
    </row>
    <row r="276" spans="1:13" ht="12.75">
      <c r="A276" s="36"/>
      <c r="B276" s="36"/>
      <c r="C276" s="36"/>
      <c r="D276" s="36"/>
      <c r="E276" s="36"/>
      <c r="F276" s="36"/>
      <c r="G276" s="36"/>
      <c r="H276" s="36"/>
      <c r="I276" s="36"/>
      <c r="J276" s="36"/>
      <c r="K276" s="36"/>
      <c r="L276" s="36"/>
      <c r="M276" s="36"/>
    </row>
    <row r="277" spans="1:13" ht="12.75">
      <c r="A277" s="36"/>
      <c r="B277" s="36"/>
      <c r="C277" s="36"/>
      <c r="D277" s="36"/>
      <c r="E277" s="36"/>
      <c r="F277" s="36"/>
      <c r="G277" s="36"/>
      <c r="H277" s="36"/>
      <c r="I277" s="36"/>
      <c r="J277" s="36"/>
      <c r="K277" s="36"/>
      <c r="L277" s="36"/>
      <c r="M277" s="36"/>
    </row>
    <row r="278" spans="1:13" ht="12.75">
      <c r="A278" s="36"/>
      <c r="B278" s="36"/>
      <c r="C278" s="36"/>
      <c r="D278" s="36"/>
      <c r="E278" s="36"/>
      <c r="F278" s="36"/>
      <c r="G278" s="36"/>
      <c r="H278" s="36"/>
      <c r="I278" s="36"/>
      <c r="J278" s="36"/>
      <c r="K278" s="36"/>
      <c r="L278" s="36"/>
      <c r="M278" s="36"/>
    </row>
    <row r="279" spans="1:13" ht="12.75">
      <c r="A279" s="36"/>
      <c r="B279" s="36"/>
      <c r="C279" s="36"/>
      <c r="D279" s="36"/>
      <c r="E279" s="36"/>
      <c r="F279" s="36"/>
      <c r="G279" s="36"/>
      <c r="H279" s="36"/>
      <c r="I279" s="36"/>
      <c r="J279" s="36"/>
      <c r="K279" s="36"/>
      <c r="L279" s="36"/>
      <c r="M279" s="36"/>
    </row>
    <row r="280" spans="1:13" ht="12.75">
      <c r="A280" s="36"/>
      <c r="B280" s="36"/>
      <c r="C280" s="36"/>
      <c r="D280" s="36"/>
      <c r="E280" s="36"/>
      <c r="F280" s="36"/>
      <c r="G280" s="36"/>
      <c r="H280" s="36"/>
      <c r="I280" s="36"/>
      <c r="J280" s="36"/>
      <c r="K280" s="36"/>
      <c r="L280" s="36"/>
      <c r="M280" s="36"/>
    </row>
    <row r="281" spans="1:13" ht="12.75">
      <c r="A281" s="36"/>
      <c r="B281" s="36"/>
      <c r="C281" s="36"/>
      <c r="D281" s="36"/>
      <c r="E281" s="36"/>
      <c r="F281" s="36"/>
      <c r="G281" s="36"/>
      <c r="H281" s="36"/>
      <c r="I281" s="36"/>
      <c r="J281" s="36"/>
      <c r="K281" s="36"/>
      <c r="L281" s="36"/>
      <c r="M281" s="36"/>
    </row>
    <row r="282" spans="1:13" ht="12.75">
      <c r="A282" s="36"/>
      <c r="B282" s="36"/>
      <c r="C282" s="36"/>
      <c r="D282" s="36"/>
      <c r="E282" s="36"/>
      <c r="F282" s="36"/>
      <c r="G282" s="36"/>
      <c r="H282" s="36"/>
      <c r="I282" s="36"/>
      <c r="J282" s="36"/>
      <c r="K282" s="36"/>
      <c r="L282" s="36"/>
      <c r="M282" s="36"/>
    </row>
    <row r="283" spans="1:13" ht="12.75">
      <c r="A283" s="36"/>
      <c r="B283" s="36"/>
      <c r="C283" s="36"/>
      <c r="D283" s="36"/>
      <c r="E283" s="36"/>
      <c r="F283" s="36"/>
      <c r="G283" s="36"/>
      <c r="H283" s="36"/>
      <c r="I283" s="36"/>
      <c r="J283" s="36"/>
      <c r="K283" s="36"/>
      <c r="L283" s="36"/>
      <c r="M283" s="36"/>
    </row>
    <row r="284" spans="1:13" ht="12.75">
      <c r="A284" s="36"/>
      <c r="B284" s="36"/>
      <c r="C284" s="36"/>
      <c r="D284" s="36"/>
      <c r="E284" s="36"/>
      <c r="F284" s="36"/>
      <c r="G284" s="36"/>
      <c r="H284" s="36"/>
      <c r="I284" s="36"/>
      <c r="J284" s="36"/>
      <c r="K284" s="36"/>
      <c r="L284" s="36"/>
      <c r="M284" s="36"/>
    </row>
    <row r="285" spans="1:13" ht="12.75">
      <c r="A285" s="36"/>
      <c r="B285" s="36"/>
      <c r="C285" s="36"/>
      <c r="D285" s="36"/>
      <c r="E285" s="36"/>
      <c r="F285" s="36"/>
      <c r="G285" s="36"/>
      <c r="H285" s="36"/>
      <c r="I285" s="36"/>
      <c r="J285" s="36"/>
      <c r="K285" s="36"/>
      <c r="L285" s="36"/>
      <c r="M285" s="36"/>
    </row>
    <row r="286" spans="1:13" ht="12.75">
      <c r="A286" s="36"/>
      <c r="B286" s="36"/>
      <c r="C286" s="36"/>
      <c r="D286" s="36"/>
      <c r="E286" s="36"/>
      <c r="F286" s="36"/>
      <c r="G286" s="36"/>
      <c r="H286" s="36"/>
      <c r="I286" s="36"/>
      <c r="J286" s="36"/>
      <c r="K286" s="36"/>
      <c r="L286" s="36"/>
      <c r="M286" s="36"/>
    </row>
    <row r="287" spans="1:13" ht="12.75">
      <c r="A287" s="36"/>
      <c r="B287" s="36"/>
      <c r="C287" s="36"/>
      <c r="D287" s="36"/>
      <c r="E287" s="36"/>
      <c r="F287" s="36"/>
      <c r="G287" s="36"/>
      <c r="H287" s="36"/>
      <c r="I287" s="36"/>
      <c r="J287" s="36"/>
      <c r="K287" s="36"/>
      <c r="L287" s="36"/>
      <c r="M287" s="36"/>
    </row>
    <row r="288" spans="1:13" ht="12.75">
      <c r="A288" s="36"/>
      <c r="B288" s="36"/>
      <c r="C288" s="36"/>
      <c r="D288" s="36"/>
      <c r="E288" s="36"/>
      <c r="F288" s="36"/>
      <c r="G288" s="36"/>
      <c r="H288" s="36"/>
      <c r="I288" s="36"/>
      <c r="J288" s="36"/>
      <c r="K288" s="36"/>
      <c r="L288" s="36"/>
      <c r="M288" s="36"/>
    </row>
    <row r="289" spans="1:13" ht="12.75">
      <c r="A289" s="36"/>
      <c r="B289" s="36"/>
      <c r="C289" s="36"/>
      <c r="D289" s="36"/>
      <c r="E289" s="36"/>
      <c r="F289" s="36"/>
      <c r="G289" s="36"/>
      <c r="H289" s="36"/>
      <c r="I289" s="36"/>
      <c r="J289" s="36"/>
      <c r="K289" s="36"/>
      <c r="L289" s="36"/>
      <c r="M289" s="36"/>
    </row>
    <row r="290" spans="1:13" ht="12.75">
      <c r="A290" s="36"/>
      <c r="B290" s="36"/>
      <c r="C290" s="36"/>
      <c r="D290" s="36"/>
      <c r="E290" s="36"/>
      <c r="F290" s="36"/>
      <c r="G290" s="36"/>
      <c r="H290" s="36"/>
      <c r="I290" s="36"/>
      <c r="J290" s="36"/>
      <c r="K290" s="36"/>
      <c r="L290" s="36"/>
      <c r="M290" s="36"/>
    </row>
    <row r="291" spans="1:13" ht="12.75">
      <c r="A291" s="36"/>
      <c r="B291" s="36"/>
      <c r="C291" s="36"/>
      <c r="D291" s="36"/>
      <c r="E291" s="36"/>
      <c r="F291" s="36"/>
      <c r="G291" s="36"/>
      <c r="H291" s="36"/>
      <c r="I291" s="36"/>
      <c r="J291" s="36"/>
      <c r="K291" s="36"/>
      <c r="L291" s="36"/>
      <c r="M291" s="36"/>
    </row>
    <row r="292" spans="1:13" ht="12.75">
      <c r="A292" s="36"/>
      <c r="B292" s="36"/>
      <c r="C292" s="36"/>
      <c r="D292" s="36"/>
      <c r="E292" s="36"/>
      <c r="F292" s="36"/>
      <c r="G292" s="36"/>
      <c r="H292" s="36"/>
      <c r="I292" s="36"/>
      <c r="J292" s="36"/>
      <c r="K292" s="36"/>
      <c r="L292" s="36"/>
      <c r="M292" s="36"/>
    </row>
    <row r="293" spans="1:13" ht="12.75">
      <c r="A293" s="36"/>
      <c r="B293" s="36"/>
      <c r="C293" s="36"/>
      <c r="D293" s="36"/>
      <c r="E293" s="36"/>
      <c r="F293" s="36"/>
      <c r="G293" s="36"/>
      <c r="H293" s="36"/>
      <c r="I293" s="36"/>
      <c r="J293" s="36"/>
      <c r="K293" s="36"/>
      <c r="L293" s="36"/>
      <c r="M293" s="36"/>
    </row>
    <row r="294" spans="1:13" ht="12.75">
      <c r="A294" s="36"/>
      <c r="B294" s="36"/>
      <c r="C294" s="36"/>
      <c r="D294" s="36"/>
      <c r="E294" s="36"/>
      <c r="F294" s="36"/>
      <c r="G294" s="36"/>
      <c r="H294" s="36"/>
      <c r="I294" s="36"/>
      <c r="J294" s="36"/>
      <c r="K294" s="36"/>
      <c r="L294" s="36"/>
      <c r="M294" s="36"/>
    </row>
    <row r="295" spans="1:13" ht="12.75">
      <c r="A295" s="36"/>
      <c r="B295" s="36"/>
      <c r="C295" s="36"/>
      <c r="D295" s="36"/>
      <c r="E295" s="36"/>
      <c r="F295" s="36"/>
      <c r="G295" s="36"/>
      <c r="H295" s="36"/>
      <c r="I295" s="36"/>
      <c r="J295" s="36"/>
      <c r="K295" s="36"/>
      <c r="L295" s="36"/>
      <c r="M295" s="36"/>
    </row>
    <row r="296" spans="1:13" ht="12.75">
      <c r="A296" s="36"/>
      <c r="B296" s="36"/>
      <c r="C296" s="36"/>
      <c r="D296" s="36"/>
      <c r="E296" s="36"/>
      <c r="F296" s="36"/>
      <c r="G296" s="36"/>
      <c r="H296" s="36"/>
      <c r="I296" s="36"/>
      <c r="J296" s="36"/>
      <c r="K296" s="36"/>
      <c r="L296" s="36"/>
      <c r="M296" s="36"/>
    </row>
    <row r="297" spans="1:13" ht="12.75">
      <c r="A297" s="36"/>
      <c r="B297" s="36"/>
      <c r="C297" s="36"/>
      <c r="D297" s="36"/>
      <c r="E297" s="36"/>
      <c r="F297" s="36"/>
      <c r="G297" s="36"/>
      <c r="H297" s="36"/>
      <c r="I297" s="36"/>
      <c r="J297" s="36"/>
      <c r="K297" s="36"/>
      <c r="L297" s="36"/>
      <c r="M297" s="36"/>
    </row>
    <row r="298" spans="1:13" ht="12.75">
      <c r="A298" s="36"/>
      <c r="B298" s="36"/>
      <c r="C298" s="36"/>
      <c r="D298" s="36"/>
      <c r="E298" s="36"/>
      <c r="F298" s="36"/>
      <c r="G298" s="36"/>
      <c r="H298" s="36"/>
      <c r="I298" s="36"/>
      <c r="J298" s="36"/>
      <c r="K298" s="36"/>
      <c r="L298" s="36"/>
      <c r="M298" s="36"/>
    </row>
    <row r="299" spans="1:13" ht="12.75">
      <c r="A299" s="36"/>
      <c r="B299" s="36"/>
      <c r="C299" s="36"/>
      <c r="D299" s="36"/>
      <c r="E299" s="36"/>
      <c r="F299" s="36"/>
      <c r="G299" s="36"/>
      <c r="H299" s="36"/>
      <c r="I299" s="36"/>
      <c r="J299" s="36"/>
      <c r="K299" s="36"/>
      <c r="L299" s="36"/>
      <c r="M299" s="36"/>
    </row>
    <row r="300" spans="1:13" ht="12.75">
      <c r="A300" s="36"/>
      <c r="B300" s="36"/>
      <c r="C300" s="36"/>
      <c r="D300" s="36"/>
      <c r="E300" s="36"/>
      <c r="F300" s="36"/>
      <c r="G300" s="36"/>
      <c r="H300" s="36"/>
      <c r="I300" s="36"/>
      <c r="J300" s="36"/>
      <c r="K300" s="36"/>
      <c r="L300" s="36"/>
      <c r="M300" s="36"/>
    </row>
    <row r="301" spans="1:13" ht="12.75">
      <c r="A301" s="36"/>
      <c r="B301" s="36"/>
      <c r="C301" s="36"/>
      <c r="D301" s="36"/>
      <c r="E301" s="36"/>
      <c r="F301" s="36"/>
      <c r="G301" s="36"/>
      <c r="H301" s="36"/>
      <c r="I301" s="36"/>
      <c r="J301" s="36"/>
      <c r="K301" s="36"/>
      <c r="L301" s="36"/>
      <c r="M301" s="36"/>
    </row>
    <row r="302" spans="1:13" ht="12.75">
      <c r="A302" s="36"/>
      <c r="B302" s="36"/>
      <c r="C302" s="36"/>
      <c r="D302" s="36"/>
      <c r="E302" s="36"/>
      <c r="F302" s="36"/>
      <c r="G302" s="36"/>
      <c r="H302" s="36"/>
      <c r="I302" s="36"/>
      <c r="J302" s="36"/>
      <c r="K302" s="36"/>
      <c r="L302" s="36"/>
      <c r="M302" s="36"/>
    </row>
    <row r="303" spans="1:13" ht="12.75">
      <c r="A303" s="36"/>
      <c r="B303" s="36"/>
      <c r="C303" s="36"/>
      <c r="D303" s="36"/>
      <c r="E303" s="36"/>
      <c r="F303" s="36"/>
      <c r="G303" s="36"/>
      <c r="H303" s="36"/>
      <c r="I303" s="36"/>
      <c r="J303" s="36"/>
      <c r="K303" s="36"/>
      <c r="L303" s="36"/>
      <c r="M303" s="36"/>
    </row>
    <row r="304" spans="1:13" ht="12.75">
      <c r="A304" s="36"/>
      <c r="B304" s="36"/>
      <c r="C304" s="36"/>
      <c r="D304" s="36"/>
      <c r="E304" s="36"/>
      <c r="F304" s="36"/>
      <c r="G304" s="36"/>
      <c r="H304" s="36"/>
      <c r="I304" s="36"/>
      <c r="J304" s="36"/>
      <c r="K304" s="36"/>
      <c r="L304" s="36"/>
      <c r="M304" s="36"/>
    </row>
    <row r="305" spans="1:13" ht="12.75">
      <c r="A305" s="36"/>
      <c r="B305" s="36"/>
      <c r="C305" s="36"/>
      <c r="D305" s="36"/>
      <c r="E305" s="36"/>
      <c r="F305" s="36"/>
      <c r="G305" s="36"/>
      <c r="H305" s="36"/>
      <c r="I305" s="36"/>
      <c r="J305" s="36"/>
      <c r="K305" s="36"/>
      <c r="L305" s="36"/>
      <c r="M305" s="36"/>
    </row>
    <row r="306" spans="1:13" ht="12.75">
      <c r="A306" s="36"/>
      <c r="B306" s="36"/>
      <c r="C306" s="36"/>
      <c r="D306" s="36"/>
      <c r="E306" s="36"/>
      <c r="F306" s="36"/>
      <c r="G306" s="36"/>
      <c r="H306" s="36"/>
      <c r="I306" s="36"/>
      <c r="J306" s="36"/>
      <c r="K306" s="36"/>
      <c r="L306" s="36"/>
      <c r="M306" s="36"/>
    </row>
    <row r="307" spans="1:13" ht="12.75">
      <c r="A307" s="36"/>
      <c r="B307" s="36"/>
      <c r="C307" s="36"/>
      <c r="D307" s="36"/>
      <c r="E307" s="36"/>
      <c r="F307" s="36"/>
      <c r="G307" s="36"/>
      <c r="H307" s="36"/>
      <c r="I307" s="36"/>
      <c r="J307" s="36"/>
      <c r="K307" s="36"/>
      <c r="L307" s="36"/>
      <c r="M307" s="36"/>
    </row>
    <row r="308" spans="1:13" ht="12.75">
      <c r="A308" s="36"/>
      <c r="B308" s="36"/>
      <c r="C308" s="36"/>
      <c r="D308" s="36"/>
      <c r="E308" s="36"/>
      <c r="F308" s="36"/>
      <c r="G308" s="36"/>
      <c r="H308" s="36"/>
      <c r="I308" s="36"/>
      <c r="J308" s="36"/>
      <c r="K308" s="36"/>
      <c r="L308" s="36"/>
      <c r="M308" s="36"/>
    </row>
    <row r="309" spans="1:13" ht="12.75">
      <c r="A309" s="36"/>
      <c r="B309" s="36"/>
      <c r="C309" s="36"/>
      <c r="D309" s="36"/>
      <c r="E309" s="36"/>
      <c r="F309" s="36"/>
      <c r="G309" s="36"/>
      <c r="H309" s="36"/>
      <c r="I309" s="36"/>
      <c r="J309" s="36"/>
      <c r="K309" s="36"/>
      <c r="L309" s="36"/>
      <c r="M309" s="36"/>
    </row>
    <row r="310" spans="1:13" ht="12.75">
      <c r="A310" s="36"/>
      <c r="B310" s="36"/>
      <c r="C310" s="36"/>
      <c r="D310" s="36"/>
      <c r="E310" s="36"/>
      <c r="F310" s="36"/>
      <c r="G310" s="36"/>
      <c r="H310" s="36"/>
      <c r="I310" s="36"/>
      <c r="J310" s="36"/>
      <c r="K310" s="36"/>
      <c r="L310" s="36"/>
      <c r="M310" s="36"/>
    </row>
  </sheetData>
  <sheetProtection password="8089" sheet="1" objects="1" scenarios="1" selectLockedCells="1"/>
  <mergeCells count="20">
    <mergeCell ref="BC87:BG87"/>
    <mergeCell ref="BC103:BG103"/>
    <mergeCell ref="BC51:BG51"/>
    <mergeCell ref="F57:G59"/>
    <mergeCell ref="J57:K59"/>
    <mergeCell ref="BC64:BG64"/>
    <mergeCell ref="BC65:BG65"/>
    <mergeCell ref="P57:Q59"/>
    <mergeCell ref="U62:V64"/>
    <mergeCell ref="W57:X59"/>
    <mergeCell ref="W50:X52"/>
    <mergeCell ref="F51:G53"/>
    <mergeCell ref="J51:K53"/>
    <mergeCell ref="P51:Q53"/>
    <mergeCell ref="F36:G38"/>
    <mergeCell ref="J36:K38"/>
    <mergeCell ref="N36:O38"/>
    <mergeCell ref="F42:G44"/>
    <mergeCell ref="J42:K44"/>
    <mergeCell ref="N42:O44"/>
  </mergeCells>
  <conditionalFormatting sqref="L15 N15 L19 N19 L23 N23 T27 Z27 X27 W31 AC31 AA31 AD80 P96 R96 T96 V96 X96 Z96 AB96 AD96 L80 AB80 P80 R80 T80 V80 X80 Z80 I44 M43 P43 I59 M59 S59">
    <cfRule type="cellIs" priority="1" dxfId="9" operator="equal" stopIfTrue="1">
      <formula>I16</formula>
    </cfRule>
    <cfRule type="cellIs" priority="2" dxfId="8" operator="notEqual" stopIfTrue="1">
      <formula>I16</formula>
    </cfRule>
  </conditionalFormatting>
  <conditionalFormatting sqref="L96">
    <cfRule type="expression" priority="3" dxfId="9" stopIfTrue="1">
      <formula>OR(AND(L96=L97,L96&lt;&gt;L98),AND(L96=L98,L96&lt;&gt;L97))</formula>
    </cfRule>
    <cfRule type="expression" priority="4" dxfId="8" stopIfTrue="1">
      <formula>AND(L96&lt;&gt;L98,L96&lt;&gt;N98)</formula>
    </cfRule>
  </conditionalFormatting>
  <conditionalFormatting sqref="N96">
    <cfRule type="expression" priority="5" dxfId="9" stopIfTrue="1">
      <formula>OR(AND(N96=N97,N96&lt;&gt;N98,N96&lt;&gt;L96),AND(N96=N98,N96&lt;&gt;N97,N96&lt;&gt;L96))</formula>
    </cfRule>
    <cfRule type="expression" priority="6" dxfId="8" stopIfTrue="1">
      <formula>AND(N96&lt;&gt;N98,N96&lt;&gt;P98)</formula>
    </cfRule>
  </conditionalFormatting>
  <conditionalFormatting sqref="I42 I57 M57 S57">
    <cfRule type="cellIs" priority="3" dxfId="9" operator="equal" stopIfTrue="1">
      <formula>I41</formula>
    </cfRule>
    <cfRule type="cellIs" priority="4" dxfId="8" operator="notEqual" stopIfTrue="1">
      <formula>I41</formula>
    </cfRule>
  </conditionalFormatting>
  <conditionalFormatting sqref="C100">
    <cfRule type="expression" priority="9" dxfId="3" stopIfTrue="1">
      <formula>OR($H$1=852456,$B$160=1111)</formula>
    </cfRule>
    <cfRule type="expression" priority="10" dxfId="2" stopIfTrue="1">
      <formula>$H$1&lt;&gt;852456</formula>
    </cfRule>
  </conditionalFormatting>
  <conditionalFormatting sqref="I41 I45 M44 P44 M54 O54 M50 I50 U54 S50 I54 O52 S54 M60 O60 M56 Z97 AB97 X97 P97 T97 V97 AD97 Z81 AB81 X81 R81 T81 V81 L81 N81 P81 AD81 AB77 AD77 L77 T77 V77 X77 Z77 R97 L97:L98 N97:N98 S11:T11 W32 Y32 AA32 AC32 L16 N16 L20 N20 L24 N24 T28 V28 X28 Z28 V8:V9 T8:T10 M9:R11 Z45 AB45 X45 R45 T45 V45 T39 V39 X39 AD45 AB39 AD39 Z39 I56 U60 S56 U58:V58 I60 O58 S60 AB60 Z56 AB58:AD58 Z60 V51 U52">
    <cfRule type="expression" priority="11" dxfId="1" stopIfTrue="1">
      <formula>$H$1=852456</formula>
    </cfRule>
    <cfRule type="expression" priority="12" dxfId="2" stopIfTrue="1">
      <formula>$H$1&lt;&gt;852456</formula>
    </cfRule>
  </conditionalFormatting>
  <conditionalFormatting sqref="AL66:BH67 AN87:BC87 BA86 AN83:AZ86 BA83:BA84 AN82:BF82 AL88:BH90 AH82 AH80 AC87:AC90 N84 Q84 AB85:AB90 J87 K85 G87 H84 J84 AB83:AC83 AC85 S84:T84 AJ82:AK82 AA88:AA90 AJ80:AK80 AL81:AL86 AN103:BC103 BA102 AN99:AZ102 BA99:BA100 AN98:BF98 AL104:BH106 AL97:AL102 AN45:BJ45 AN97:BJ97 AN81:BJ81 AN51:BC51 BA50 AN47:AZ50 BA47:BA48 AN46:BF46 AL52:BH54 AH46 AH44 AC51:AC54 AN65:AZ65 AJ57:AK57 AB49:AB54 AA66:AA67 BK60 Z57 AB57 Z59 AB47:AC47 AC49 AB59 AJ46:AK46 AA52:AA54 AJ44:AK44 AL45:AL50 AN58:BJ58 AN64:BC64 BA63 AN60:AZ63 BA60:BA61 AN59:BF59 AL58:AL63 AH59 AH57 AC64:AC67 BB65:BC65 Q61 AB62:AB67 J64 K62 G64 H61 J61 BL58:BV60 AC62 S61:T61 AJ59:AK59">
    <cfRule type="expression" priority="13" dxfId="1" stopIfTrue="1">
      <formula>$H$1=852456</formula>
    </cfRule>
    <cfRule type="expression" priority="14" dxfId="2" stopIfTrue="1">
      <formula>$H$1&lt;&gt;852456</formula>
    </cfRule>
  </conditionalFormatting>
  <conditionalFormatting sqref="S10 AH72:AJ79 AG12:AJ36 AG72:AG82 AG92:AJ113 AH43:AJ43 AG43:AG46 AH56:AJ56 AG56:AG59">
    <cfRule type="expression" priority="7" dxfId="1" stopIfTrue="1">
      <formula>$H$1=852456</formula>
    </cfRule>
    <cfRule type="expression" priority="8" dxfId="0" stopIfTrue="1">
      <formula>$H$1&lt;&gt;852456</formula>
    </cfRule>
  </conditionalFormatting>
  <conditionalFormatting sqref="AF93:AF113">
    <cfRule type="expression" priority="5" dxfId="1" stopIfTrue="1">
      <formula>$I$1=852456</formula>
    </cfRule>
    <cfRule type="expression" priority="6" dxfId="0" stopIfTrue="1">
      <formula>$I$1&lt;&gt;852456</formula>
    </cfRule>
  </conditionalFormatting>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E18"/>
  <sheetViews>
    <sheetView zoomScalePageLayoutView="0" workbookViewId="0" topLeftCell="A1">
      <selection activeCell="H1" sqref="H1"/>
    </sheetView>
  </sheetViews>
  <sheetFormatPr defaultColWidth="11.421875" defaultRowHeight="12.75"/>
  <cols>
    <col min="2" max="2" width="14.8515625" style="0" customWidth="1"/>
    <col min="3" max="3" width="25.140625" style="0" customWidth="1"/>
    <col min="4" max="4" width="12.28125" style="0" customWidth="1"/>
    <col min="5" max="5" width="13.28125" style="0" customWidth="1"/>
  </cols>
  <sheetData>
    <row r="1" spans="1:5" ht="12.75">
      <c r="A1" s="17"/>
      <c r="B1" s="1"/>
      <c r="C1" s="1"/>
      <c r="D1" s="1"/>
      <c r="E1" s="1"/>
    </row>
    <row r="2" spans="1:5" ht="25.5">
      <c r="A2" s="65">
        <f>IF(OR(H1=852456,'Aufgabe 1'!B162=1111),"-  Terme mit Quadratwurzeln - ","")</f>
      </c>
      <c r="B2" s="65"/>
      <c r="C2" s="65"/>
      <c r="D2" s="65"/>
      <c r="E2" s="65"/>
    </row>
    <row r="3" spans="1:5" ht="21" customHeight="1">
      <c r="A3" s="68">
        <f>IF(OR(H1=852456,'Aufgabe 1'!B162=1111),'Aufgabe 1'!A7,"")</f>
      </c>
      <c r="B3" s="68"/>
      <c r="C3" s="68"/>
      <c r="D3" s="68"/>
      <c r="E3" s="68"/>
    </row>
    <row r="4" spans="1:5" ht="14.25" customHeight="1">
      <c r="A4" s="18"/>
      <c r="B4" s="18"/>
      <c r="C4" s="18"/>
      <c r="D4" s="18"/>
      <c r="E4" s="18"/>
    </row>
    <row r="5" spans="1:5" ht="15">
      <c r="A5" s="3">
        <f>IF(OR(H1=852456,'Aufgabe 1'!B162=1111),"Wurde am ","")</f>
      </c>
      <c r="B5" s="69">
        <f ca="1">IF(OR(H1=852456,'Aufgabe 1'!B162=1111),TODAY(),"")</f>
      </c>
      <c r="C5" s="19">
        <f>IF(OR(H1=852456,'Aufgabe 1'!B162=1111),"von dem /der Schüler / in ","")</f>
      </c>
      <c r="D5" s="21">
        <f>IF(OR(H1=852456,'Aufgabe 1'!B162=1111),'Aufgabe 1'!B2,"")</f>
      </c>
      <c r="E5" s="21">
        <f>IF(OR(H1=852456,'Aufgabe 1'!B162=1111),'Aufgabe 1'!B3,"")</f>
      </c>
    </row>
    <row r="6" spans="1:5" ht="15">
      <c r="A6" s="66">
        <f>IF(OR(H1=852456,'Aufgabe 1'!B162=1111),"durch redliche Arbeit erworben. ","")</f>
      </c>
      <c r="B6" s="66"/>
      <c r="C6" s="66"/>
      <c r="D6" s="66"/>
      <c r="E6" s="66"/>
    </row>
    <row r="7" spans="1:5" ht="12.75">
      <c r="A7" s="1"/>
      <c r="B7" s="1"/>
      <c r="C7" s="1"/>
      <c r="D7" s="1"/>
      <c r="E7" s="1"/>
    </row>
    <row r="8" spans="1:5" ht="12.75">
      <c r="A8" s="67">
        <f>IF(OR(H1=852456,'Aufgabe 1'!B162=1111),"Der Gutschein ist nur gültig, wenn du folgende Erklärung unterschreibst. ","")</f>
      </c>
      <c r="B8" s="67"/>
      <c r="C8" s="67"/>
      <c r="D8" s="67"/>
      <c r="E8" s="67"/>
    </row>
    <row r="9" spans="1:5" ht="12.75">
      <c r="A9" s="1"/>
      <c r="B9" s="1"/>
      <c r="C9" s="1"/>
      <c r="D9" s="1"/>
      <c r="E9" s="1"/>
    </row>
    <row r="10" spans="1:5" ht="15">
      <c r="A10" s="3">
        <f>IF(OR(H1=852456,'Aufgabe 1'!B162=1111),"Erklärung:      Ich bestätige durch meine Unterschrift, dass ich die Aufgaben ","")</f>
      </c>
      <c r="B10" s="1"/>
      <c r="C10" s="1"/>
      <c r="D10" s="1"/>
      <c r="E10" s="1"/>
    </row>
    <row r="11" spans="1:5" ht="15">
      <c r="A11" s="3">
        <f>IF(OR(H1=852456,'Aufgabe 1'!B162=1111),"                        selbständig gelöst habe.","")</f>
      </c>
      <c r="B11" s="1"/>
      <c r="C11" s="1"/>
      <c r="D11" s="1"/>
      <c r="E11" s="1"/>
    </row>
    <row r="12" spans="1:5" ht="12.75">
      <c r="A12" s="1"/>
      <c r="B12" s="1"/>
      <c r="C12" s="1"/>
      <c r="D12" s="1"/>
      <c r="E12" s="1"/>
    </row>
    <row r="13" spans="1:5" ht="12.75">
      <c r="A13" s="1"/>
      <c r="B13" s="1"/>
      <c r="C13" s="1"/>
      <c r="D13" s="1"/>
      <c r="E13" s="1"/>
    </row>
    <row r="14" spans="1:5" ht="18">
      <c r="A14" s="20">
        <f>IF(OR(H1=852456,'Aufgabe 1'!B162=1111),"Unterschrift:________________________________ ","")</f>
      </c>
      <c r="B14" s="1"/>
      <c r="C14" s="1"/>
      <c r="D14" s="1"/>
      <c r="E14" s="1"/>
    </row>
    <row r="15" spans="1:5" ht="12.75">
      <c r="A15" s="1"/>
      <c r="B15" s="1"/>
      <c r="C15" s="1"/>
      <c r="D15" s="1"/>
      <c r="E15" s="1"/>
    </row>
    <row r="16" spans="1:5" ht="12.75">
      <c r="A16" s="1"/>
      <c r="B16" s="1"/>
      <c r="C16" s="1"/>
      <c r="D16" s="1"/>
      <c r="E16" s="1"/>
    </row>
    <row r="17" spans="1:5" ht="12.75">
      <c r="A17" s="1"/>
      <c r="B17" s="1"/>
      <c r="C17" s="1"/>
      <c r="D17" s="1"/>
      <c r="E17" s="1"/>
    </row>
    <row r="18" spans="1:5" ht="12.75">
      <c r="A18" s="1"/>
      <c r="B18" s="1"/>
      <c r="C18" s="1"/>
      <c r="D18" s="1"/>
      <c r="E18" s="1"/>
    </row>
  </sheetData>
  <sheetProtection password="8089" sheet="1" objects="1" scenarios="1" selectLockedCells="1"/>
  <mergeCells count="4">
    <mergeCell ref="A2:E2"/>
    <mergeCell ref="A6:E6"/>
    <mergeCell ref="A8:E8"/>
    <mergeCell ref="A3:E3"/>
  </mergeCells>
  <printOptions/>
  <pageMargins left="0.75" right="0.75" top="1" bottom="1"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XP Mode</dc:creator>
  <cp:keywords/>
  <dc:description/>
  <cp:lastModifiedBy>Windows XP Mode</cp:lastModifiedBy>
  <cp:lastPrinted>2012-09-11T13:50:12Z</cp:lastPrinted>
  <dcterms:created xsi:type="dcterms:W3CDTF">2012-01-25T18:30:56Z</dcterms:created>
  <dcterms:modified xsi:type="dcterms:W3CDTF">2012-09-11T16:04:59Z</dcterms:modified>
  <cp:category/>
  <cp:version/>
  <cp:contentType/>
  <cp:contentStatus/>
</cp:coreProperties>
</file>