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2"/>
  </bookViews>
  <sheets>
    <sheet name="Leichte Aufgaben" sheetId="1" r:id="rId1"/>
    <sheet name="Etwas schwerere Aufgaben" sheetId="2" r:id="rId2"/>
    <sheet name="Zinsrechnung 1" sheetId="3" r:id="rId3"/>
    <sheet name="Zinsrechnung 2" sheetId="4" r:id="rId4"/>
  </sheets>
  <definedNames/>
  <calcPr fullCalcOnLoad="1"/>
</workbook>
</file>

<file path=xl/sharedStrings.xml><?xml version="1.0" encoding="utf-8"?>
<sst xmlns="http://schemas.openxmlformats.org/spreadsheetml/2006/main" count="212" uniqueCount="121">
  <si>
    <t>© Otto Fell</t>
  </si>
  <si>
    <t>Übungsaufgaben Prozentrechnen</t>
  </si>
  <si>
    <t>p%</t>
  </si>
  <si>
    <t>W</t>
  </si>
  <si>
    <t>G</t>
  </si>
  <si>
    <t xml:space="preserve">Du kannst in die grünen Felder selbst Werte eingeben oder mit den </t>
  </si>
  <si>
    <t>vorgegebenen Werten weiterrechnen .</t>
  </si>
  <si>
    <t>Die Werte für die blauen Felder müssen zuerst berechnet werden.</t>
  </si>
  <si>
    <t>In den gelb unterlegten Feldern bekommst du eine Rückmeldung ob du richtig</t>
  </si>
  <si>
    <t>oder falsch gerechnet hast.</t>
  </si>
  <si>
    <t>Wieviel kostet es ohne Mehrwertsteuer?</t>
  </si>
  <si>
    <t>Lösung=</t>
  </si>
  <si>
    <t>Trage in das blaue Feld die Lösung ein</t>
  </si>
  <si>
    <t xml:space="preserve">Berechne </t>
  </si>
  <si>
    <t>von</t>
  </si>
  <si>
    <t>und in das zweite blaue Feld gewonnen oder verloren ein.</t>
  </si>
  <si>
    <t>Trage in das erste blaue Feld die Prozentzahl mit Vorzeichen</t>
  </si>
  <si>
    <t>Wieviel Prozent hat er gewonnen oder verloren ?</t>
  </si>
  <si>
    <t xml:space="preserve">              Er hat es für</t>
  </si>
  <si>
    <t xml:space="preserve">      Karl verkauft ein Fahrrad für </t>
  </si>
  <si>
    <t>€.</t>
  </si>
  <si>
    <t>€ gekauft.</t>
  </si>
  <si>
    <t>Gymnasium Walldorf</t>
  </si>
  <si>
    <t>Tim kauft ein Computerspiel für</t>
  </si>
  <si>
    <t xml:space="preserve">Ein paar Tage später wurde der Preis um </t>
  </si>
  <si>
    <t>erhöht.</t>
  </si>
  <si>
    <t>Trage die Lösungen auf 2 Dezimalen genau in die blauen Felder ein.</t>
  </si>
  <si>
    <t>Wie viel Euro hat Tim gespart ?</t>
  </si>
  <si>
    <t>Trage in das blaue Feld die Lösung ein.</t>
  </si>
  <si>
    <t xml:space="preserve">Tim erhielt </t>
  </si>
  <si>
    <t>Wie teuer wäre das Computerspiel ohne Rabatt gewesen?</t>
  </si>
  <si>
    <t>Rabatt.</t>
  </si>
  <si>
    <t>Ron hat das gleiche Spiel für</t>
  </si>
  <si>
    <t>Wie viel Prozent war das Spiel von Tim billiger ?</t>
  </si>
  <si>
    <t>Wie viel Prozent war das Spiel von Ron teurer ?</t>
  </si>
  <si>
    <t xml:space="preserve">Ein Roller hat einen Grundpreis von </t>
  </si>
  <si>
    <r>
      <t>Hinzu kommen</t>
    </r>
    <r>
      <rPr>
        <sz val="10"/>
        <rFont val="Arial"/>
        <family val="0"/>
      </rPr>
      <t xml:space="preserve"> </t>
    </r>
  </si>
  <si>
    <t>Mehrwertsteuer.</t>
  </si>
  <si>
    <t>Wie hoch ist der Rechnungsbetrag dann ?</t>
  </si>
  <si>
    <t xml:space="preserve">Bei Barzahlung werden </t>
  </si>
  <si>
    <t>Skonto abgezogen.</t>
  </si>
  <si>
    <t>Welcher Endpreis ist zu zahlen ?</t>
  </si>
  <si>
    <t>Um wie viel Prozent ist der Endpreis größer als der Grundpreis ?</t>
  </si>
  <si>
    <t xml:space="preserve">Ein Buch kostet mit </t>
  </si>
  <si>
    <t>Mwst.</t>
  </si>
  <si>
    <t>Zinsrechnung</t>
  </si>
  <si>
    <t>Herr Müller-Lüdenscheid legt ein Kapital von</t>
  </si>
  <si>
    <r>
      <t>Er bekommt für diesen Zeitraum einen Zinssatz von</t>
    </r>
    <r>
      <rPr>
        <sz val="10"/>
        <rFont val="Arial"/>
        <family val="0"/>
      </rPr>
      <t xml:space="preserve"> </t>
    </r>
  </si>
  <si>
    <t>.</t>
  </si>
  <si>
    <r>
      <t>B</t>
    </r>
    <r>
      <rPr>
        <sz val="12"/>
        <rFont val="Arial"/>
        <family val="2"/>
      </rPr>
      <t>erechne sein Kapital mit Zinseszins nach dem</t>
    </r>
  </si>
  <si>
    <t>Trage in die blauen Felder die Lösungen ein.</t>
  </si>
  <si>
    <t xml:space="preserve">Der Umsatz eines Unternehmens ist im vorletzten Jahr um </t>
  </si>
  <si>
    <t xml:space="preserve">gestiegen, im letzten Jahr aber um </t>
  </si>
  <si>
    <t xml:space="preserve">gefallen und beträgt jetzt </t>
  </si>
  <si>
    <t>Berechne die Zinsen</t>
  </si>
  <si>
    <t>Kapital=</t>
  </si>
  <si>
    <t>Laufzeit=</t>
  </si>
  <si>
    <t>Tage</t>
  </si>
  <si>
    <t>Berechne das Kapital</t>
  </si>
  <si>
    <t>Zinssatz=</t>
  </si>
  <si>
    <t>Jahreszins=</t>
  </si>
  <si>
    <t>Berechne den Zinssatz</t>
  </si>
  <si>
    <t>A 1)</t>
  </si>
  <si>
    <t>A 2)</t>
  </si>
  <si>
    <t>A 3)</t>
  </si>
  <si>
    <t>A 4)</t>
  </si>
  <si>
    <t>A 5)</t>
  </si>
  <si>
    <t>A 6)</t>
  </si>
  <si>
    <t>A 7a)</t>
  </si>
  <si>
    <t>A 7b)</t>
  </si>
  <si>
    <t>A 7c)</t>
  </si>
  <si>
    <t>A 8a)</t>
  </si>
  <si>
    <t>A 8b)</t>
  </si>
  <si>
    <t>A 8c)</t>
  </si>
  <si>
    <t>A 10)</t>
  </si>
  <si>
    <t>A 11)</t>
  </si>
  <si>
    <t>A 12)</t>
  </si>
  <si>
    <t>A 13)</t>
  </si>
  <si>
    <t>Monate</t>
  </si>
  <si>
    <t xml:space="preserve"> für 4 Jahre fest an.</t>
  </si>
  <si>
    <t>A 14)</t>
  </si>
  <si>
    <t>Zinsen=</t>
  </si>
  <si>
    <t>A 15)</t>
  </si>
  <si>
    <t xml:space="preserve">Für ein Baudarlehen in Höhe von </t>
  </si>
  <si>
    <t xml:space="preserve"> zahlt Herr Muster </t>
  </si>
  <si>
    <t>jährlich</t>
  </si>
  <si>
    <t xml:space="preserve"> Zinsen und </t>
  </si>
  <si>
    <t xml:space="preserve"> Tilgung.</t>
  </si>
  <si>
    <t>Der zu zahlende Gesamtbetrag im 1. Jahr wird gleichmäßig auf 12 Monate verteilt.</t>
  </si>
  <si>
    <t>1.  Jahr</t>
  </si>
  <si>
    <t>2. Jahr</t>
  </si>
  <si>
    <t>3. Jahr</t>
  </si>
  <si>
    <t>4. Jahr</t>
  </si>
  <si>
    <t>Was hat Herr Mustermann im Monat zu zahlen?</t>
  </si>
  <si>
    <t>A 16)</t>
  </si>
  <si>
    <t>Mehrwertsteuer werden</t>
  </si>
  <si>
    <t>Bedienungsgeld zugeschlagen.</t>
  </si>
  <si>
    <t xml:space="preserve">      Dem Preis der Ware zuzüglich  </t>
  </si>
  <si>
    <t xml:space="preserve">     noch</t>
  </si>
  <si>
    <t xml:space="preserve">     Ein Gast zahlt </t>
  </si>
  <si>
    <t>.   Wie verteilen sich die Kosten?</t>
  </si>
  <si>
    <t>Bedienungsgeld=</t>
  </si>
  <si>
    <t xml:space="preserve">         Warenwert=</t>
  </si>
  <si>
    <t>Gaststätten verlangen Inklusivpreise.                     Sie werden so berechnet :</t>
  </si>
  <si>
    <t>A 17)</t>
  </si>
  <si>
    <t xml:space="preserve">  Mehrwersteuer=</t>
  </si>
  <si>
    <t>A 9)</t>
  </si>
  <si>
    <t>A 18)</t>
  </si>
  <si>
    <t xml:space="preserve"> </t>
  </si>
  <si>
    <t>Je länger die Laufzeit ist umso höher ist der Zinssatz.</t>
  </si>
  <si>
    <t>Im 2.Jahr beträgt der Zinssatz</t>
  </si>
  <si>
    <t>Im 1.Jahr beträgt der Zinssatz</t>
  </si>
  <si>
    <t>Im 3.Jahr beträgt der Zinssatz</t>
  </si>
  <si>
    <t>angelegt werden.</t>
  </si>
  <si>
    <t>A 19)</t>
  </si>
  <si>
    <t>.   Wie hoch war der Umsatz vor 2 Jahren?</t>
  </si>
  <si>
    <t xml:space="preserve">. </t>
  </si>
  <si>
    <t xml:space="preserve"> gekauft.</t>
  </si>
  <si>
    <t xml:space="preserve">wenn </t>
  </si>
  <si>
    <t>Berechne den Kontostand nach dem 3.Jahr,</t>
  </si>
  <si>
    <t>Eine Bank bietet einen Sparbrief mit variablem Zinssatz an.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</si>
</sst>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000"/>
    <numFmt numFmtId="174" formatCode="0.000"/>
    <numFmt numFmtId="175" formatCode="#,##0.00\ &quot;€&quot;"/>
    <numFmt numFmtId="176" formatCode="0.00000"/>
  </numFmts>
  <fonts count="10">
    <font>
      <sz val="10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right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6" fillId="5" borderId="0" xfId="0" applyFont="1" applyFill="1" applyAlignment="1">
      <alignment/>
    </xf>
    <xf numFmtId="0" fontId="0" fillId="5" borderId="7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0" fillId="5" borderId="1" xfId="0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8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174" fontId="6" fillId="5" borderId="0" xfId="0" applyNumberFormat="1" applyFon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0" borderId="8" xfId="0" applyBorder="1" applyAlignment="1">
      <alignment/>
    </xf>
    <xf numFmtId="0" fontId="1" fillId="4" borderId="5" xfId="0" applyFont="1" applyFill="1" applyBorder="1" applyAlignment="1">
      <alignment horizontal="center"/>
    </xf>
    <xf numFmtId="10" fontId="6" fillId="5" borderId="5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0" fontId="1" fillId="4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/>
    </xf>
    <xf numFmtId="10" fontId="6" fillId="5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2" fontId="6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174" fontId="0" fillId="5" borderId="0" xfId="0" applyNumberFormat="1" applyFill="1" applyAlignment="1">
      <alignment/>
    </xf>
    <xf numFmtId="174" fontId="6" fillId="5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5" borderId="8" xfId="0" applyFill="1" applyBorder="1" applyAlignment="1">
      <alignment horizontal="center"/>
    </xf>
    <xf numFmtId="0" fontId="0" fillId="0" borderId="4" xfId="0" applyBorder="1" applyAlignment="1">
      <alignment/>
    </xf>
    <xf numFmtId="2" fontId="6" fillId="5" borderId="5" xfId="0" applyNumberFormat="1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10" fontId="4" fillId="3" borderId="10" xfId="0" applyNumberFormat="1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10" fontId="4" fillId="2" borderId="10" xfId="0" applyNumberFormat="1" applyFont="1" applyFill="1" applyBorder="1" applyAlignment="1" applyProtection="1">
      <alignment/>
      <protection locked="0"/>
    </xf>
    <xf numFmtId="9" fontId="4" fillId="3" borderId="10" xfId="0" applyNumberFormat="1" applyFont="1" applyFill="1" applyBorder="1" applyAlignment="1" applyProtection="1">
      <alignment/>
      <protection locked="0"/>
    </xf>
    <xf numFmtId="9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175" fontId="3" fillId="6" borderId="0" xfId="0" applyNumberFormat="1" applyFont="1" applyFill="1" applyBorder="1" applyAlignment="1" applyProtection="1">
      <alignment horizontal="center"/>
      <protection locked="0"/>
    </xf>
    <xf numFmtId="10" fontId="3" fillId="3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/>
      <protection locked="0"/>
    </xf>
    <xf numFmtId="10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9" fontId="3" fillId="3" borderId="0" xfId="0" applyNumberFormat="1" applyFont="1" applyFill="1" applyBorder="1" applyAlignment="1" applyProtection="1">
      <alignment horizontal="center"/>
      <protection locked="0"/>
    </xf>
    <xf numFmtId="10" fontId="3" fillId="6" borderId="0" xfId="0" applyNumberFormat="1" applyFont="1" applyFill="1" applyBorder="1" applyAlignment="1" applyProtection="1">
      <alignment horizontal="center"/>
      <protection locked="0"/>
    </xf>
    <xf numFmtId="175" fontId="3" fillId="6" borderId="5" xfId="0" applyNumberFormat="1" applyFont="1" applyFill="1" applyBorder="1" applyAlignment="1" applyProtection="1">
      <alignment horizontal="center" shrinkToFit="1"/>
      <protection locked="0"/>
    </xf>
    <xf numFmtId="176" fontId="6" fillId="5" borderId="0" xfId="0" applyNumberFormat="1" applyFont="1" applyFill="1" applyBorder="1" applyAlignment="1">
      <alignment/>
    </xf>
    <xf numFmtId="175" fontId="3" fillId="3" borderId="0" xfId="0" applyNumberFormat="1" applyFont="1" applyFill="1" applyBorder="1" applyAlignment="1" applyProtection="1">
      <alignment shrinkToFit="1"/>
      <protection locked="0"/>
    </xf>
    <xf numFmtId="175" fontId="3" fillId="6" borderId="0" xfId="0" applyNumberFormat="1" applyFont="1" applyFill="1" applyBorder="1" applyAlignment="1" applyProtection="1">
      <alignment horizontal="center" shrinkToFit="1"/>
      <protection locked="0"/>
    </xf>
    <xf numFmtId="0" fontId="3" fillId="0" borderId="9" xfId="0" applyFont="1" applyBorder="1" applyAlignment="1">
      <alignment horizontal="center"/>
    </xf>
    <xf numFmtId="0" fontId="6" fillId="5" borderId="0" xfId="0" applyFont="1" applyFill="1" applyAlignment="1" applyProtection="1">
      <alignment/>
      <protection hidden="1" locked="0"/>
    </xf>
    <xf numFmtId="9" fontId="3" fillId="3" borderId="0" xfId="0" applyNumberFormat="1" applyFont="1" applyFill="1" applyBorder="1" applyAlignment="1" applyProtection="1">
      <alignment/>
      <protection hidden="1" locked="0"/>
    </xf>
    <xf numFmtId="175" fontId="3" fillId="3" borderId="0" xfId="0" applyNumberFormat="1" applyFont="1" applyFill="1" applyBorder="1" applyAlignment="1" applyProtection="1">
      <alignment shrinkToFit="1"/>
      <protection hidden="1" locked="0"/>
    </xf>
    <xf numFmtId="175" fontId="3" fillId="6" borderId="0" xfId="0" applyNumberFormat="1" applyFont="1" applyFill="1" applyBorder="1" applyAlignment="1" applyProtection="1">
      <alignment horizontal="center" shrinkToFit="1"/>
      <protection hidden="1" locked="0"/>
    </xf>
    <xf numFmtId="10" fontId="3" fillId="6" borderId="0" xfId="0" applyNumberFormat="1" applyFont="1" applyFill="1" applyBorder="1" applyAlignment="1" applyProtection="1">
      <alignment horizontal="center" shrinkToFit="1"/>
      <protection hidden="1" locked="0"/>
    </xf>
    <xf numFmtId="10" fontId="3" fillId="3" borderId="0" xfId="0" applyNumberFormat="1" applyFont="1" applyFill="1" applyBorder="1" applyAlignment="1" applyProtection="1">
      <alignment horizontal="right" shrinkToFit="1"/>
      <protection hidden="1" locked="0"/>
    </xf>
    <xf numFmtId="0" fontId="3" fillId="3" borderId="0" xfId="0" applyFont="1" applyFill="1" applyBorder="1" applyAlignment="1" applyProtection="1">
      <alignment horizontal="right" shrinkToFit="1"/>
      <protection hidden="1" locked="0"/>
    </xf>
    <xf numFmtId="0" fontId="3" fillId="3" borderId="0" xfId="0" applyFont="1" applyFill="1" applyBorder="1" applyAlignment="1" applyProtection="1">
      <alignment/>
      <protection hidden="1" locked="0"/>
    </xf>
    <xf numFmtId="10" fontId="3" fillId="3" borderId="0" xfId="0" applyNumberFormat="1" applyFont="1" applyFill="1" applyBorder="1" applyAlignment="1" applyProtection="1">
      <alignment shrinkToFit="1"/>
      <protection hidden="1" locked="0"/>
    </xf>
    <xf numFmtId="175" fontId="3" fillId="6" borderId="10" xfId="0" applyNumberFormat="1" applyFont="1" applyFill="1" applyBorder="1" applyAlignment="1" applyProtection="1">
      <alignment horizontal="center" shrinkToFit="1"/>
      <protection locked="0"/>
    </xf>
    <xf numFmtId="174" fontId="0" fillId="5" borderId="0" xfId="0" applyNumberFormat="1" applyFont="1" applyFill="1" applyBorder="1" applyAlignment="1">
      <alignment/>
    </xf>
    <xf numFmtId="174" fontId="0" fillId="5" borderId="0" xfId="0" applyNumberForma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175" fontId="3" fillId="3" borderId="1" xfId="0" applyNumberFormat="1" applyFont="1" applyFill="1" applyBorder="1" applyAlignment="1" applyProtection="1">
      <alignment horizontal="right" shrinkToFit="1"/>
      <protection locked="0"/>
    </xf>
    <xf numFmtId="175" fontId="3" fillId="3" borderId="0" xfId="0" applyNumberFormat="1" applyFont="1" applyFill="1" applyBorder="1" applyAlignment="1" applyProtection="1">
      <alignment horizontal="center"/>
      <protection locked="0"/>
    </xf>
    <xf numFmtId="175" fontId="3" fillId="3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shrinkToFit="1"/>
    </xf>
    <xf numFmtId="175" fontId="3" fillId="3" borderId="0" xfId="0" applyNumberFormat="1" applyFont="1" applyFill="1" applyBorder="1" applyAlignment="1" applyProtection="1">
      <alignment horizontal="center" shrinkToFit="1"/>
      <protection locked="0"/>
    </xf>
    <xf numFmtId="8" fontId="3" fillId="3" borderId="0" xfId="0" applyNumberFormat="1" applyFont="1" applyFill="1" applyBorder="1" applyAlignment="1" applyProtection="1">
      <alignment shrinkToFit="1"/>
      <protection locked="0"/>
    </xf>
    <xf numFmtId="0" fontId="6" fillId="5" borderId="0" xfId="0" applyFont="1" applyFill="1" applyBorder="1" applyAlignment="1" applyProtection="1">
      <alignment/>
      <protection hidden="1" locked="0"/>
    </xf>
    <xf numFmtId="175" fontId="3" fillId="5" borderId="0" xfId="0" applyNumberFormat="1" applyFont="1" applyFill="1" applyBorder="1" applyAlignment="1" applyProtection="1">
      <alignment horizontal="center" shrinkToFit="1"/>
      <protection hidden="1"/>
    </xf>
    <xf numFmtId="10" fontId="3" fillId="3" borderId="0" xfId="0" applyNumberFormat="1" applyFont="1" applyFill="1" applyBorder="1" applyAlignment="1" applyProtection="1">
      <alignment/>
      <protection locked="0"/>
    </xf>
    <xf numFmtId="0" fontId="2" fillId="5" borderId="0" xfId="0" applyFont="1" applyFill="1" applyAlignment="1">
      <alignment horizontal="center"/>
    </xf>
    <xf numFmtId="0" fontId="8" fillId="5" borderId="0" xfId="18" applyFill="1" applyAlignment="1" applyProtection="1">
      <alignment horizontal="center"/>
      <protection locked="0"/>
    </xf>
    <xf numFmtId="0" fontId="2" fillId="5" borderId="0" xfId="0" applyFont="1" applyFill="1" applyAlignment="1">
      <alignment horizontal="center"/>
    </xf>
    <xf numFmtId="0" fontId="8" fillId="5" borderId="0" xfId="18" applyFill="1" applyAlignment="1" applyProtection="1">
      <alignment horizontal="center"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Z101"/>
  <sheetViews>
    <sheetView workbookViewId="0" topLeftCell="A1">
      <selection activeCell="C13" sqref="C13"/>
    </sheetView>
  </sheetViews>
  <sheetFormatPr defaultColWidth="11.421875" defaultRowHeight="12.75"/>
  <cols>
    <col min="1" max="1" width="12.57421875" style="0" customWidth="1"/>
    <col min="2" max="2" width="10.57421875" style="0" customWidth="1"/>
    <col min="3" max="3" width="13.8515625" style="0" bestFit="1" customWidth="1"/>
    <col min="5" max="5" width="10.28125" style="0" customWidth="1"/>
    <col min="6" max="6" width="9.8515625" style="0" customWidth="1"/>
    <col min="7" max="7" width="11.8515625" style="0" customWidth="1"/>
    <col min="11" max="11" width="15.421875" style="0" customWidth="1"/>
  </cols>
  <sheetData>
    <row r="1" spans="1:26" ht="25.5">
      <c r="A1" s="10" t="s">
        <v>0</v>
      </c>
      <c r="B1" s="107" t="s">
        <v>1</v>
      </c>
      <c r="C1" s="107"/>
      <c r="D1" s="107"/>
      <c r="E1" s="107"/>
      <c r="F1" s="107"/>
      <c r="G1" s="107"/>
      <c r="H1" s="85"/>
      <c r="I1" s="108" t="str">
        <f>HYPERLINK("http://www.gymnasium-walldorf.de/shp/index.php?title=Mathe-Training&amp;id=369","Weitere Übungsprogramme zur Mathematik")</f>
        <v>Weitere Übungsprogramme zur Mathematik</v>
      </c>
      <c r="J1" s="108"/>
      <c r="K1" s="108"/>
      <c r="L1" s="19"/>
      <c r="M1" s="19"/>
      <c r="N1" s="19"/>
      <c r="O1" s="1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>
      <c r="A2" s="10" t="s">
        <v>22</v>
      </c>
      <c r="B2" s="10"/>
      <c r="C2" s="10"/>
      <c r="D2" s="10"/>
      <c r="E2" s="10"/>
      <c r="F2" s="10"/>
      <c r="G2" s="10"/>
      <c r="H2" s="19"/>
      <c r="I2" s="19"/>
      <c r="J2" s="19"/>
      <c r="K2" s="19"/>
      <c r="L2" s="19"/>
      <c r="M2" s="19"/>
      <c r="N2" s="19"/>
      <c r="O2" s="1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>
      <c r="A3" s="3" t="s">
        <v>5</v>
      </c>
      <c r="B3" s="3"/>
      <c r="C3" s="3"/>
      <c r="D3" s="3"/>
      <c r="E3" s="3"/>
      <c r="F3" s="2"/>
      <c r="G3" s="2"/>
      <c r="H3" s="19"/>
      <c r="I3" s="19"/>
      <c r="J3" s="19"/>
      <c r="K3" s="19"/>
      <c r="L3" s="19"/>
      <c r="M3" s="19"/>
      <c r="N3" s="19"/>
      <c r="O3" s="1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">
      <c r="A4" s="3" t="s">
        <v>6</v>
      </c>
      <c r="B4" s="3"/>
      <c r="C4" s="3"/>
      <c r="D4" s="3"/>
      <c r="E4" s="3"/>
      <c r="F4" s="2"/>
      <c r="G4" s="2"/>
      <c r="H4" s="19"/>
      <c r="I4" s="19"/>
      <c r="J4" s="19"/>
      <c r="K4" s="19"/>
      <c r="L4" s="19"/>
      <c r="M4" s="19"/>
      <c r="N4" s="19"/>
      <c r="O4" s="1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>
      <c r="A5" s="4" t="s">
        <v>7</v>
      </c>
      <c r="B5" s="4"/>
      <c r="C5" s="4"/>
      <c r="D5" s="4"/>
      <c r="E5" s="4"/>
      <c r="F5" s="4"/>
      <c r="G5" s="4"/>
      <c r="H5" s="19"/>
      <c r="I5" s="19"/>
      <c r="J5" s="19"/>
      <c r="K5" s="19"/>
      <c r="L5" s="19"/>
      <c r="M5" s="19"/>
      <c r="N5" s="19"/>
      <c r="O5" s="1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>
      <c r="A6" s="4" t="s">
        <v>26</v>
      </c>
      <c r="B6" s="4"/>
      <c r="C6" s="4"/>
      <c r="D6" s="4"/>
      <c r="E6" s="4"/>
      <c r="F6" s="1"/>
      <c r="G6" s="1"/>
      <c r="H6" s="19"/>
      <c r="I6" s="19"/>
      <c r="J6" s="19"/>
      <c r="K6" s="19"/>
      <c r="L6" s="19"/>
      <c r="M6" s="19"/>
      <c r="N6" s="19"/>
      <c r="O6" s="1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>
      <c r="A7" s="5" t="s">
        <v>8</v>
      </c>
      <c r="B7" s="5"/>
      <c r="C7" s="5"/>
      <c r="D7" s="5"/>
      <c r="E7" s="5"/>
      <c r="F7" s="6"/>
      <c r="G7" s="6"/>
      <c r="H7" s="19">
        <v>852456</v>
      </c>
      <c r="I7" s="19"/>
      <c r="J7" s="19"/>
      <c r="K7" s="19"/>
      <c r="L7" s="19"/>
      <c r="M7" s="19"/>
      <c r="N7" s="19"/>
      <c r="O7" s="1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>
      <c r="A8" s="5" t="s">
        <v>9</v>
      </c>
      <c r="B8" s="5"/>
      <c r="C8" s="5"/>
      <c r="D8" s="5"/>
      <c r="E8" s="5"/>
      <c r="F8" s="6"/>
      <c r="G8" s="6"/>
      <c r="H8" s="19"/>
      <c r="I8" s="19"/>
      <c r="J8" s="19"/>
      <c r="K8" s="19"/>
      <c r="L8" s="19"/>
      <c r="M8" s="19"/>
      <c r="N8" s="19"/>
      <c r="O8" s="1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>
      <c r="A9" s="10"/>
      <c r="B9" s="10"/>
      <c r="C9" s="10"/>
      <c r="D9" s="10"/>
      <c r="E9" s="10"/>
      <c r="F9" s="10"/>
      <c r="G9" s="10"/>
      <c r="H9" s="19"/>
      <c r="I9" s="19"/>
      <c r="J9" s="19"/>
      <c r="K9" s="19"/>
      <c r="L9" s="19"/>
      <c r="M9" s="19"/>
      <c r="N9" s="19"/>
      <c r="O9" s="1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thickBot="1">
      <c r="A10" s="10"/>
      <c r="B10" s="10"/>
      <c r="C10" s="10"/>
      <c r="D10" s="10"/>
      <c r="E10" s="10"/>
      <c r="F10" s="10"/>
      <c r="G10" s="10"/>
      <c r="H10" s="19"/>
      <c r="I10" s="19"/>
      <c r="J10" s="19"/>
      <c r="K10" s="19"/>
      <c r="L10" s="19"/>
      <c r="M10" s="19"/>
      <c r="N10" s="19"/>
      <c r="O10" s="1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62</v>
      </c>
      <c r="B11" s="20"/>
      <c r="C11" s="12"/>
      <c r="D11" s="12"/>
      <c r="E11" s="12"/>
      <c r="F11" s="12"/>
      <c r="G11" s="13"/>
      <c r="H11" s="19"/>
      <c r="I11" s="19"/>
      <c r="J11" s="19"/>
      <c r="K11" s="19"/>
      <c r="L11" s="19"/>
      <c r="M11" s="19"/>
      <c r="N11" s="19"/>
      <c r="O11" s="1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0"/>
      <c r="B12" s="31" t="s">
        <v>2</v>
      </c>
      <c r="C12" s="65">
        <v>0.1</v>
      </c>
      <c r="D12" s="29"/>
      <c r="E12" s="15"/>
      <c r="F12" s="15"/>
      <c r="G12" s="16"/>
      <c r="H12" s="19"/>
      <c r="I12" s="19"/>
      <c r="J12" s="19"/>
      <c r="K12" s="19"/>
      <c r="L12" s="19"/>
      <c r="M12" s="19"/>
      <c r="N12" s="19"/>
      <c r="O12" s="1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0.25">
      <c r="A13" s="10">
        <f>IF($H$1=852456,E13,"")</f>
      </c>
      <c r="B13" s="31" t="s">
        <v>3</v>
      </c>
      <c r="C13" s="66"/>
      <c r="D13" s="9" t="str">
        <f>IF(AND(C13&gt;=E13-0.01,C13&lt;=E13+0.01),"richtig","falsch")</f>
        <v>falsch</v>
      </c>
      <c r="E13" s="14">
        <f>C14*C12</f>
        <v>20</v>
      </c>
      <c r="F13" s="15"/>
      <c r="G13" s="16"/>
      <c r="H13" s="19"/>
      <c r="I13" s="19"/>
      <c r="J13" s="19"/>
      <c r="K13" s="19"/>
      <c r="L13" s="19"/>
      <c r="M13" s="19"/>
      <c r="N13" s="19"/>
      <c r="O13" s="1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0.25">
      <c r="A14" s="10"/>
      <c r="B14" s="31" t="s">
        <v>4</v>
      </c>
      <c r="C14" s="67">
        <v>200</v>
      </c>
      <c r="D14" s="29"/>
      <c r="E14" s="15"/>
      <c r="F14" s="15"/>
      <c r="G14" s="16"/>
      <c r="H14" s="19"/>
      <c r="I14" s="19"/>
      <c r="J14" s="19"/>
      <c r="K14" s="19"/>
      <c r="L14" s="19"/>
      <c r="M14" s="19"/>
      <c r="N14" s="19"/>
      <c r="O14" s="1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thickBot="1">
      <c r="A15" s="10"/>
      <c r="B15" s="26"/>
      <c r="C15" s="17"/>
      <c r="D15" s="17"/>
      <c r="E15" s="17"/>
      <c r="F15" s="17"/>
      <c r="G15" s="18"/>
      <c r="H15" s="19"/>
      <c r="I15" s="19"/>
      <c r="J15" s="19"/>
      <c r="K15" s="19"/>
      <c r="L15" s="19"/>
      <c r="M15" s="19"/>
      <c r="N15" s="19"/>
      <c r="O15" s="1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3.5" thickBot="1">
      <c r="A16" s="10"/>
      <c r="B16" s="10"/>
      <c r="C16" s="10"/>
      <c r="D16" s="10"/>
      <c r="E16" s="10"/>
      <c r="F16" s="10"/>
      <c r="G16" s="10"/>
      <c r="H16" s="19"/>
      <c r="I16" s="19"/>
      <c r="J16" s="19"/>
      <c r="K16" s="19"/>
      <c r="L16" s="19"/>
      <c r="M16" s="19"/>
      <c r="N16" s="19"/>
      <c r="O16" s="1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0.25">
      <c r="A17" s="11" t="s">
        <v>63</v>
      </c>
      <c r="B17" s="20"/>
      <c r="C17" s="12"/>
      <c r="D17" s="12"/>
      <c r="E17" s="12"/>
      <c r="F17" s="12"/>
      <c r="G17" s="13"/>
      <c r="H17" s="19"/>
      <c r="I17" s="19"/>
      <c r="J17" s="19"/>
      <c r="K17" s="19"/>
      <c r="L17" s="19"/>
      <c r="M17" s="19"/>
      <c r="N17" s="19"/>
      <c r="O17" s="1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0.25">
      <c r="A18" s="10">
        <f>IF($H$1=852456,E18,"")</f>
      </c>
      <c r="B18" s="31" t="s">
        <v>2</v>
      </c>
      <c r="C18" s="68"/>
      <c r="D18" s="9" t="str">
        <f>IF(AND(C18&gt;=E18-0.0001,C18&lt;=E18+0.0001),"richtig","falsch")</f>
        <v>falsch</v>
      </c>
      <c r="E18" s="30">
        <f>C19/C20</f>
        <v>0.088</v>
      </c>
      <c r="F18" s="15"/>
      <c r="G18" s="16"/>
      <c r="H18" s="19"/>
      <c r="I18" s="19"/>
      <c r="J18" s="19"/>
      <c r="K18" s="19"/>
      <c r="L18" s="19"/>
      <c r="M18" s="19"/>
      <c r="N18" s="19"/>
      <c r="O18" s="1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0.25">
      <c r="A19" s="10"/>
      <c r="B19" s="31" t="s">
        <v>3</v>
      </c>
      <c r="C19" s="67">
        <v>44</v>
      </c>
      <c r="D19" s="15"/>
      <c r="E19" s="15"/>
      <c r="F19" s="15"/>
      <c r="G19" s="16"/>
      <c r="H19" s="19"/>
      <c r="I19" s="19"/>
      <c r="J19" s="19"/>
      <c r="K19" s="19"/>
      <c r="L19" s="19"/>
      <c r="M19" s="19"/>
      <c r="N19" s="19"/>
      <c r="O19" s="1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0.25">
      <c r="A20" s="10"/>
      <c r="B20" s="31" t="s">
        <v>4</v>
      </c>
      <c r="C20" s="67">
        <v>500</v>
      </c>
      <c r="D20" s="15"/>
      <c r="E20" s="15"/>
      <c r="F20" s="15"/>
      <c r="G20" s="16"/>
      <c r="H20" s="19"/>
      <c r="I20" s="19"/>
      <c r="J20" s="19"/>
      <c r="K20" s="19"/>
      <c r="L20" s="19"/>
      <c r="M20" s="19"/>
      <c r="N20" s="19"/>
      <c r="O20" s="1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3.5" thickBot="1">
      <c r="A21" s="10"/>
      <c r="B21" s="26"/>
      <c r="C21" s="17"/>
      <c r="D21" s="17"/>
      <c r="E21" s="17"/>
      <c r="F21" s="17"/>
      <c r="G21" s="18"/>
      <c r="H21" s="19"/>
      <c r="I21" s="19"/>
      <c r="J21" s="19"/>
      <c r="K21" s="19"/>
      <c r="L21" s="19"/>
      <c r="M21" s="19"/>
      <c r="N21" s="19"/>
      <c r="O21" s="1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thickBot="1">
      <c r="A22" s="10"/>
      <c r="B22" s="10"/>
      <c r="C22" s="10"/>
      <c r="D22" s="10"/>
      <c r="E22" s="10"/>
      <c r="F22" s="10"/>
      <c r="G22" s="10"/>
      <c r="H22" s="19"/>
      <c r="I22" s="19"/>
      <c r="J22" s="19"/>
      <c r="K22" s="19"/>
      <c r="L22" s="19"/>
      <c r="M22" s="19"/>
      <c r="N22" s="19"/>
      <c r="O22" s="1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0.25">
      <c r="A23" s="11" t="s">
        <v>64</v>
      </c>
      <c r="B23" s="20"/>
      <c r="C23" s="12"/>
      <c r="D23" s="12"/>
      <c r="E23" s="12"/>
      <c r="F23" s="12"/>
      <c r="G23" s="13"/>
      <c r="H23" s="19"/>
      <c r="I23" s="19"/>
      <c r="J23" s="19"/>
      <c r="K23" s="19"/>
      <c r="L23" s="19"/>
      <c r="M23" s="19"/>
      <c r="N23" s="19"/>
      <c r="O23" s="1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0.25">
      <c r="A24" s="10"/>
      <c r="B24" s="31" t="s">
        <v>2</v>
      </c>
      <c r="C24" s="69">
        <v>0.2</v>
      </c>
      <c r="D24" s="15"/>
      <c r="E24" s="15"/>
      <c r="F24" s="15"/>
      <c r="G24" s="16"/>
      <c r="H24" s="19"/>
      <c r="I24" s="19"/>
      <c r="J24" s="19"/>
      <c r="K24" s="19"/>
      <c r="L24" s="19"/>
      <c r="M24" s="19"/>
      <c r="N24" s="19"/>
      <c r="O24" s="1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0.25">
      <c r="A25" s="10"/>
      <c r="B25" s="31" t="s">
        <v>3</v>
      </c>
      <c r="C25" s="67">
        <v>300</v>
      </c>
      <c r="D25" s="15"/>
      <c r="E25" s="15"/>
      <c r="F25" s="15"/>
      <c r="G25" s="16"/>
      <c r="H25" s="19"/>
      <c r="I25" s="19"/>
      <c r="J25" s="19"/>
      <c r="K25" s="19"/>
      <c r="L25" s="19"/>
      <c r="M25" s="19"/>
      <c r="N25" s="19"/>
      <c r="O25" s="1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0.25">
      <c r="A26" s="10">
        <f>IF($H$1=852456,E26,"")</f>
      </c>
      <c r="B26" s="31" t="s">
        <v>4</v>
      </c>
      <c r="C26" s="66"/>
      <c r="D26" s="9" t="str">
        <f>IF(AND(C26&gt;=E26-0.01,C26&lt;=E26+0.01),"richtig","falsch")</f>
        <v>falsch</v>
      </c>
      <c r="E26" s="25">
        <f>C25/C24</f>
        <v>1500</v>
      </c>
      <c r="F26" s="15"/>
      <c r="G26" s="16"/>
      <c r="H26" s="19"/>
      <c r="I26" s="19"/>
      <c r="J26" s="19"/>
      <c r="K26" s="19"/>
      <c r="L26" s="19"/>
      <c r="M26" s="19"/>
      <c r="N26" s="19"/>
      <c r="O26" s="1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thickBot="1">
      <c r="A27" s="10"/>
      <c r="B27" s="26"/>
      <c r="C27" s="17"/>
      <c r="D27" s="17"/>
      <c r="E27" s="17"/>
      <c r="F27" s="17"/>
      <c r="G27" s="18"/>
      <c r="H27" s="19"/>
      <c r="I27" s="19"/>
      <c r="J27" s="19"/>
      <c r="K27" s="19"/>
      <c r="L27" s="19"/>
      <c r="M27" s="19"/>
      <c r="N27" s="19"/>
      <c r="O27" s="1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10"/>
      <c r="B28" s="10"/>
      <c r="C28" s="10"/>
      <c r="D28" s="10"/>
      <c r="E28" s="10"/>
      <c r="F28" s="10"/>
      <c r="G28" s="10"/>
      <c r="H28" s="19"/>
      <c r="I28" s="19"/>
      <c r="J28" s="19"/>
      <c r="K28" s="19"/>
      <c r="L28" s="19"/>
      <c r="M28" s="19"/>
      <c r="N28" s="19"/>
      <c r="O28" s="1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thickBot="1">
      <c r="A29" s="10"/>
      <c r="B29" s="10"/>
      <c r="C29" s="10"/>
      <c r="D29" s="10"/>
      <c r="E29" s="10"/>
      <c r="F29" s="10"/>
      <c r="G29" s="10"/>
      <c r="H29" s="19"/>
      <c r="I29" s="19"/>
      <c r="J29" s="19"/>
      <c r="K29" s="19"/>
      <c r="L29" s="19"/>
      <c r="M29" s="19"/>
      <c r="N29" s="19"/>
      <c r="O29" s="1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0.25">
      <c r="A30" s="11" t="s">
        <v>65</v>
      </c>
      <c r="B30" s="20"/>
      <c r="C30" s="12"/>
      <c r="D30" s="12"/>
      <c r="E30" s="12"/>
      <c r="F30" s="12"/>
      <c r="G30" s="13"/>
      <c r="H30" s="19"/>
      <c r="I30" s="19"/>
      <c r="J30" s="19"/>
      <c r="K30" s="19"/>
      <c r="L30" s="19"/>
      <c r="M30" s="19"/>
      <c r="N30" s="19"/>
      <c r="O30" s="1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>
      <c r="A31" s="10"/>
      <c r="B31" s="21" t="s">
        <v>43</v>
      </c>
      <c r="C31" s="22"/>
      <c r="D31" s="70">
        <v>0.19</v>
      </c>
      <c r="E31" s="45" t="s">
        <v>44</v>
      </c>
      <c r="F31" s="99">
        <v>119</v>
      </c>
      <c r="G31" s="23" t="s">
        <v>116</v>
      </c>
      <c r="H31" s="19"/>
      <c r="I31" s="19"/>
      <c r="J31" s="19"/>
      <c r="K31" s="19"/>
      <c r="L31" s="19"/>
      <c r="M31" s="19"/>
      <c r="N31" s="19"/>
      <c r="O31" s="1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>
      <c r="A32" s="10"/>
      <c r="B32" s="21" t="s">
        <v>10</v>
      </c>
      <c r="C32" s="22"/>
      <c r="D32" s="22"/>
      <c r="E32" s="22"/>
      <c r="F32" s="15"/>
      <c r="G32" s="16"/>
      <c r="H32" s="19"/>
      <c r="I32" s="19"/>
      <c r="J32" s="19"/>
      <c r="K32" s="19"/>
      <c r="L32" s="19"/>
      <c r="M32" s="19"/>
      <c r="N32" s="19"/>
      <c r="O32" s="1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0"/>
      <c r="B33" s="24"/>
      <c r="C33" s="15"/>
      <c r="D33" s="15"/>
      <c r="E33" s="15"/>
      <c r="F33" s="15"/>
      <c r="G33" s="16"/>
      <c r="H33" s="19"/>
      <c r="I33" s="19"/>
      <c r="J33" s="19"/>
      <c r="K33" s="19"/>
      <c r="L33" s="19"/>
      <c r="M33" s="19"/>
      <c r="N33" s="19"/>
      <c r="O33" s="1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4" t="s">
        <v>12</v>
      </c>
      <c r="C34" s="15"/>
      <c r="D34" s="15"/>
      <c r="E34" s="15"/>
      <c r="F34" s="15"/>
      <c r="G34" s="16"/>
      <c r="H34" s="19"/>
      <c r="I34" s="19"/>
      <c r="J34" s="19"/>
      <c r="K34" s="19"/>
      <c r="L34" s="19"/>
      <c r="M34" s="19"/>
      <c r="N34" s="19"/>
      <c r="O34" s="1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0.25">
      <c r="A35" s="10">
        <f>IF($H$1=852456,E35,"")</f>
      </c>
      <c r="B35" s="8" t="s">
        <v>11</v>
      </c>
      <c r="C35" s="72"/>
      <c r="D35" s="9" t="str">
        <f>IF(AND(C35&gt;=E35-0.01,C35&lt;=E35+0.01),"richtig","falsch")</f>
        <v>falsch</v>
      </c>
      <c r="E35" s="25">
        <f>F31/(1+D31)</f>
        <v>100</v>
      </c>
      <c r="F35" s="15"/>
      <c r="G35" s="16"/>
      <c r="H35" s="19"/>
      <c r="I35" s="19"/>
      <c r="J35" s="19"/>
      <c r="K35" s="19"/>
      <c r="L35" s="19"/>
      <c r="M35" s="19"/>
      <c r="N35" s="19"/>
      <c r="O35" s="1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thickBot="1">
      <c r="A36" s="10"/>
      <c r="B36" s="26"/>
      <c r="C36" s="28"/>
      <c r="D36" s="17"/>
      <c r="E36" s="17"/>
      <c r="F36" s="17"/>
      <c r="G36" s="18"/>
      <c r="H36" s="19"/>
      <c r="I36" s="19"/>
      <c r="J36" s="19"/>
      <c r="K36" s="19"/>
      <c r="L36" s="19"/>
      <c r="M36" s="19"/>
      <c r="N36" s="19"/>
      <c r="O36" s="1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0"/>
      <c r="C37" s="10"/>
      <c r="D37" s="10"/>
      <c r="E37" s="10"/>
      <c r="F37" s="10"/>
      <c r="G37" s="10"/>
      <c r="H37" s="19"/>
      <c r="I37" s="19"/>
      <c r="J37" s="19"/>
      <c r="K37" s="19"/>
      <c r="L37" s="19"/>
      <c r="M37" s="19"/>
      <c r="N37" s="19"/>
      <c r="O37" s="1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thickBot="1">
      <c r="A38" s="10"/>
      <c r="B38" s="10"/>
      <c r="C38" s="10"/>
      <c r="D38" s="10"/>
      <c r="E38" s="10"/>
      <c r="F38" s="10"/>
      <c r="G38" s="10"/>
      <c r="H38" s="19"/>
      <c r="I38" s="19"/>
      <c r="J38" s="19"/>
      <c r="K38" s="19"/>
      <c r="L38" s="19"/>
      <c r="M38" s="19"/>
      <c r="N38" s="19"/>
      <c r="O38" s="1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0.25">
      <c r="A39" s="11" t="s">
        <v>66</v>
      </c>
      <c r="B39" s="20"/>
      <c r="C39" s="12"/>
      <c r="D39" s="12"/>
      <c r="E39" s="12"/>
      <c r="F39" s="12"/>
      <c r="G39" s="13"/>
      <c r="H39" s="19"/>
      <c r="I39" s="19"/>
      <c r="J39" s="19"/>
      <c r="K39" s="19"/>
      <c r="L39" s="19"/>
      <c r="M39" s="19"/>
      <c r="N39" s="19"/>
      <c r="O39" s="1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7" t="s">
        <v>13</v>
      </c>
      <c r="C40" s="73">
        <v>0.04</v>
      </c>
      <c r="D40" s="27" t="s">
        <v>14</v>
      </c>
      <c r="E40" s="71">
        <v>100</v>
      </c>
      <c r="F40" s="15"/>
      <c r="G40" s="16"/>
      <c r="H40" s="19"/>
      <c r="I40" s="19"/>
      <c r="J40" s="19"/>
      <c r="K40" s="19"/>
      <c r="L40" s="19"/>
      <c r="M40" s="19"/>
      <c r="N40" s="19"/>
      <c r="O40" s="1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24"/>
      <c r="C41" s="15"/>
      <c r="D41" s="15"/>
      <c r="E41" s="15"/>
      <c r="F41" s="15"/>
      <c r="G41" s="16"/>
      <c r="H41" s="19"/>
      <c r="I41" s="19"/>
      <c r="J41" s="19"/>
      <c r="K41" s="19"/>
      <c r="L41" s="19"/>
      <c r="M41" s="19"/>
      <c r="N41" s="19"/>
      <c r="O41" s="1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24" t="s">
        <v>12</v>
      </c>
      <c r="C42" s="15"/>
      <c r="D42" s="15"/>
      <c r="E42" s="15"/>
      <c r="F42" s="15"/>
      <c r="G42" s="16"/>
      <c r="H42" s="19"/>
      <c r="I42" s="19"/>
      <c r="J42" s="19"/>
      <c r="K42" s="19"/>
      <c r="L42" s="19"/>
      <c r="M42" s="19"/>
      <c r="N42" s="19"/>
      <c r="O42" s="1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0.25">
      <c r="A43" s="10">
        <f>IF($H$1=852456,E43,"")</f>
      </c>
      <c r="B43" s="8" t="s">
        <v>11</v>
      </c>
      <c r="C43" s="74"/>
      <c r="D43" s="9" t="str">
        <f>IF(AND(C43&gt;=E43-0.01,C43&lt;=E43+0.01),"richtig","falsch")</f>
        <v>falsch</v>
      </c>
      <c r="E43" s="25">
        <f>E40*C40</f>
        <v>4</v>
      </c>
      <c r="F43" s="15"/>
      <c r="G43" s="16"/>
      <c r="H43" s="19"/>
      <c r="I43" s="19"/>
      <c r="J43" s="19"/>
      <c r="K43" s="19"/>
      <c r="L43" s="19"/>
      <c r="M43" s="19"/>
      <c r="N43" s="19"/>
      <c r="O43" s="1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3.5" thickBot="1">
      <c r="A44" s="10"/>
      <c r="B44" s="26"/>
      <c r="C44" s="17"/>
      <c r="D44" s="17"/>
      <c r="E44" s="17"/>
      <c r="F44" s="17"/>
      <c r="G44" s="18"/>
      <c r="H44" s="19"/>
      <c r="I44" s="19"/>
      <c r="J44" s="19"/>
      <c r="K44" s="19"/>
      <c r="L44" s="19"/>
      <c r="M44" s="19"/>
      <c r="N44" s="19"/>
      <c r="O44" s="1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9"/>
      <c r="I45" s="19"/>
      <c r="J45" s="19"/>
      <c r="K45" s="19"/>
      <c r="L45" s="19"/>
      <c r="M45" s="19"/>
      <c r="N45" s="19"/>
      <c r="O45" s="1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thickBot="1">
      <c r="A46" s="10"/>
      <c r="B46" s="10"/>
      <c r="C46" s="10"/>
      <c r="D46" s="10"/>
      <c r="E46" s="10"/>
      <c r="F46" s="10"/>
      <c r="G46" s="10"/>
      <c r="H46" s="19"/>
      <c r="I46" s="19"/>
      <c r="J46" s="19"/>
      <c r="K46" s="19"/>
      <c r="L46" s="19"/>
      <c r="M46" s="19"/>
      <c r="N46" s="19"/>
      <c r="O46" s="1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0.25">
      <c r="A47" s="11" t="s">
        <v>67</v>
      </c>
      <c r="B47" s="20"/>
      <c r="C47" s="12"/>
      <c r="D47" s="12"/>
      <c r="E47" s="12"/>
      <c r="F47" s="12"/>
      <c r="G47" s="13"/>
      <c r="H47" s="19"/>
      <c r="I47" s="19"/>
      <c r="J47" s="19"/>
      <c r="K47" s="19"/>
      <c r="L47" s="19"/>
      <c r="M47" s="19"/>
      <c r="N47" s="19"/>
      <c r="O47" s="1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32" t="s">
        <v>19</v>
      </c>
      <c r="C48" s="15"/>
      <c r="D48" s="15"/>
      <c r="E48" s="75">
        <v>600</v>
      </c>
      <c r="F48" s="33" t="s">
        <v>20</v>
      </c>
      <c r="G48" s="16"/>
      <c r="H48" s="19"/>
      <c r="I48" s="19"/>
      <c r="J48" s="19"/>
      <c r="K48" s="19"/>
      <c r="L48" s="19"/>
      <c r="M48" s="19"/>
      <c r="N48" s="19"/>
      <c r="O48" s="1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32" t="s">
        <v>18</v>
      </c>
      <c r="C49" s="15"/>
      <c r="D49" s="75">
        <v>500</v>
      </c>
      <c r="E49" s="15" t="s">
        <v>21</v>
      </c>
      <c r="F49" s="15"/>
      <c r="G49" s="16"/>
      <c r="H49" s="19"/>
      <c r="I49" s="19"/>
      <c r="J49" s="19"/>
      <c r="K49" s="19"/>
      <c r="L49" s="19"/>
      <c r="M49" s="19"/>
      <c r="N49" s="19"/>
      <c r="O49" s="1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32" t="s">
        <v>17</v>
      </c>
      <c r="C50" s="15"/>
      <c r="D50" s="15"/>
      <c r="E50" s="15"/>
      <c r="F50" s="15"/>
      <c r="G50" s="16"/>
      <c r="H50" s="19"/>
      <c r="I50" s="19"/>
      <c r="J50" s="19"/>
      <c r="K50" s="19"/>
      <c r="L50" s="19"/>
      <c r="M50" s="19"/>
      <c r="N50" s="19"/>
      <c r="O50" s="1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24"/>
      <c r="C51" s="15"/>
      <c r="D51" s="15"/>
      <c r="E51" s="15"/>
      <c r="F51" s="15"/>
      <c r="G51" s="16"/>
      <c r="H51" s="19"/>
      <c r="I51" s="19"/>
      <c r="J51" s="19"/>
      <c r="K51" s="19"/>
      <c r="L51" s="19"/>
      <c r="M51" s="19"/>
      <c r="N51" s="19"/>
      <c r="O51" s="1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24" t="s">
        <v>16</v>
      </c>
      <c r="C52" s="15"/>
      <c r="D52" s="15"/>
      <c r="E52" s="15"/>
      <c r="F52" s="15"/>
      <c r="G52" s="16"/>
      <c r="H52" s="19"/>
      <c r="I52" s="19"/>
      <c r="J52" s="19"/>
      <c r="K52" s="19"/>
      <c r="L52" s="19"/>
      <c r="M52" s="19"/>
      <c r="N52" s="19"/>
      <c r="O52" s="1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24" t="s">
        <v>15</v>
      </c>
      <c r="C53" s="15"/>
      <c r="D53" s="15"/>
      <c r="E53" s="15"/>
      <c r="F53" s="15"/>
      <c r="G53" s="16"/>
      <c r="H53" s="19"/>
      <c r="I53" s="19"/>
      <c r="J53" s="19"/>
      <c r="K53" s="19"/>
      <c r="L53" s="19"/>
      <c r="M53" s="19"/>
      <c r="N53" s="19"/>
      <c r="O53" s="19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 thickBot="1">
      <c r="A54" s="10">
        <f>IF($H$1=852456,E54,"")</f>
      </c>
      <c r="B54" s="34" t="s">
        <v>11</v>
      </c>
      <c r="C54" s="76"/>
      <c r="D54" s="35" t="str">
        <f>IF(AND(C54&gt;=E54-0.0001,C54&lt;=E54+0.0001),"richtig","falsch")</f>
        <v>falsch</v>
      </c>
      <c r="E54" s="36">
        <f>E48/D49-1</f>
        <v>0.19999999999999996</v>
      </c>
      <c r="F54" s="77"/>
      <c r="G54" s="38" t="str">
        <f>IF(F54=H54,"richtig","falsch")</f>
        <v>falsch</v>
      </c>
      <c r="H54" s="37" t="str">
        <f>IF(E48&gt;D49,"gewonnen","verloren")</f>
        <v>gewonnen</v>
      </c>
      <c r="I54" s="19"/>
      <c r="J54" s="19"/>
      <c r="K54" s="19"/>
      <c r="L54" s="19"/>
      <c r="M54" s="19"/>
      <c r="N54" s="19"/>
      <c r="O54" s="1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9"/>
      <c r="I55" s="19"/>
      <c r="J55" s="19"/>
      <c r="K55" s="19"/>
      <c r="L55" s="19"/>
      <c r="M55" s="19"/>
      <c r="N55" s="19"/>
      <c r="O55" s="1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9"/>
      <c r="I56" s="19"/>
      <c r="J56" s="19"/>
      <c r="K56" s="19"/>
      <c r="L56" s="19"/>
      <c r="M56" s="19"/>
      <c r="N56" s="19"/>
      <c r="O56" s="1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9"/>
      <c r="I57" s="19"/>
      <c r="J57" s="19"/>
      <c r="K57" s="19"/>
      <c r="L57" s="19"/>
      <c r="M57" s="19"/>
      <c r="N57" s="19"/>
      <c r="O57" s="1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0"/>
      <c r="C58" s="10"/>
      <c r="D58" s="10"/>
      <c r="E58" s="10"/>
      <c r="F58" s="10"/>
      <c r="G58" s="10"/>
      <c r="H58" s="19"/>
      <c r="I58" s="19"/>
      <c r="J58" s="19"/>
      <c r="K58" s="19"/>
      <c r="L58" s="19"/>
      <c r="M58" s="19"/>
      <c r="N58" s="19"/>
      <c r="O58" s="19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9"/>
      <c r="I59" s="19"/>
      <c r="J59" s="19"/>
      <c r="K59" s="19"/>
      <c r="L59" s="19"/>
      <c r="M59" s="19"/>
      <c r="N59" s="19"/>
      <c r="O59" s="1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9"/>
      <c r="I60" s="19"/>
      <c r="J60" s="19"/>
      <c r="K60" s="19"/>
      <c r="L60" s="19"/>
      <c r="M60" s="19"/>
      <c r="N60" s="19"/>
      <c r="O60" s="1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9"/>
      <c r="I61" s="19"/>
      <c r="J61" s="19"/>
      <c r="K61" s="19"/>
      <c r="L61" s="19"/>
      <c r="M61" s="19"/>
      <c r="N61" s="19"/>
      <c r="O61" s="19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9"/>
      <c r="I62" s="19"/>
      <c r="J62" s="19"/>
      <c r="K62" s="19"/>
      <c r="L62" s="19"/>
      <c r="M62" s="19"/>
      <c r="N62" s="19"/>
      <c r="O62" s="1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9"/>
      <c r="I63" s="19"/>
      <c r="J63" s="19"/>
      <c r="K63" s="19"/>
      <c r="L63" s="19"/>
      <c r="M63" s="19"/>
      <c r="N63" s="19"/>
      <c r="O63" s="1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0"/>
      <c r="C64" s="10"/>
      <c r="D64" s="10"/>
      <c r="E64" s="10"/>
      <c r="F64" s="10"/>
      <c r="G64" s="10"/>
      <c r="H64" s="19"/>
      <c r="I64" s="19"/>
      <c r="J64" s="19"/>
      <c r="K64" s="19"/>
      <c r="L64" s="19"/>
      <c r="M64" s="19"/>
      <c r="N64" s="19"/>
      <c r="O64" s="1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0"/>
      <c r="C65" s="10"/>
      <c r="D65" s="10"/>
      <c r="E65" s="10"/>
      <c r="F65" s="10"/>
      <c r="G65" s="10"/>
      <c r="H65" s="19"/>
      <c r="I65" s="19"/>
      <c r="J65" s="19"/>
      <c r="K65" s="19"/>
      <c r="L65" s="19"/>
      <c r="M65" s="19"/>
      <c r="N65" s="19"/>
      <c r="O65" s="19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</sheetData>
  <sheetProtection password="8AA9" sheet="1" objects="1" scenarios="1" selectLockedCells="1"/>
  <mergeCells count="2">
    <mergeCell ref="B1:G1"/>
    <mergeCell ref="I1:K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Y112"/>
  <sheetViews>
    <sheetView workbookViewId="0" topLeftCell="A1">
      <selection activeCell="C15" sqref="C15"/>
    </sheetView>
  </sheetViews>
  <sheetFormatPr defaultColWidth="11.421875" defaultRowHeight="12.75"/>
  <cols>
    <col min="2" max="2" width="12.7109375" style="0" customWidth="1"/>
    <col min="3" max="3" width="12.140625" style="0" customWidth="1"/>
    <col min="4" max="4" width="12.28125" style="0" customWidth="1"/>
    <col min="5" max="5" width="11.7109375" style="0" customWidth="1"/>
    <col min="11" max="11" width="14.28125" style="0" customWidth="1"/>
  </cols>
  <sheetData>
    <row r="1" spans="1:25" ht="25.5">
      <c r="A1" s="10" t="s">
        <v>0</v>
      </c>
      <c r="B1" s="107" t="s">
        <v>1</v>
      </c>
      <c r="C1" s="107"/>
      <c r="D1" s="107"/>
      <c r="E1" s="107"/>
      <c r="F1" s="107"/>
      <c r="G1" s="107"/>
      <c r="H1" s="104"/>
      <c r="I1" s="108" t="str">
        <f>HYPERLINK("http://www.gymnasium-walldorf.de/shp/index.php?title=Mathe-Training&amp;id=369","Weitere Übungsprogramme zur Mathematik")</f>
        <v>Weitere Übungsprogramme zur Mathematik</v>
      </c>
      <c r="J1" s="108"/>
      <c r="K1" s="10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2.75">
      <c r="A2" s="10" t="s">
        <v>22</v>
      </c>
      <c r="B2" s="10"/>
      <c r="C2" s="10"/>
      <c r="D2" s="10"/>
      <c r="E2" s="10"/>
      <c r="F2" s="10"/>
      <c r="G2" s="10"/>
      <c r="H2" s="1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">
      <c r="A3" s="10"/>
      <c r="B3" s="3" t="s">
        <v>5</v>
      </c>
      <c r="C3" s="3"/>
      <c r="D3" s="3"/>
      <c r="E3" s="3"/>
      <c r="F3" s="3"/>
      <c r="G3" s="2"/>
      <c r="H3" s="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>
      <c r="A4" s="10"/>
      <c r="B4" s="3" t="s">
        <v>6</v>
      </c>
      <c r="C4" s="3"/>
      <c r="D4" s="3"/>
      <c r="E4" s="3"/>
      <c r="F4" s="3"/>
      <c r="G4" s="2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0"/>
      <c r="B5" s="4" t="s">
        <v>7</v>
      </c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5">
      <c r="A6" s="10"/>
      <c r="B6" s="4" t="s">
        <v>26</v>
      </c>
      <c r="C6" s="4"/>
      <c r="D6" s="4"/>
      <c r="E6" s="4"/>
      <c r="F6" s="4"/>
      <c r="G6" s="1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5">
      <c r="A7" s="10"/>
      <c r="B7" s="5" t="s">
        <v>8</v>
      </c>
      <c r="C7" s="5"/>
      <c r="D7" s="5"/>
      <c r="E7" s="5"/>
      <c r="F7" s="5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">
      <c r="A8" s="10"/>
      <c r="B8" s="5" t="s">
        <v>9</v>
      </c>
      <c r="C8" s="5"/>
      <c r="D8" s="5"/>
      <c r="E8" s="5"/>
      <c r="F8" s="5"/>
      <c r="G8" s="6"/>
      <c r="H8" s="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3.5" thickBot="1">
      <c r="A9" s="15"/>
      <c r="B9" s="15"/>
      <c r="C9" s="15"/>
      <c r="D9" s="15"/>
      <c r="E9" s="15"/>
      <c r="F9" s="15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40" t="s">
        <v>68</v>
      </c>
      <c r="B10" s="20"/>
      <c r="C10" s="12"/>
      <c r="D10" s="12"/>
      <c r="E10" s="12"/>
      <c r="F10" s="12"/>
      <c r="G10" s="12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2:25" ht="15">
      <c r="B11" s="32" t="s">
        <v>23</v>
      </c>
      <c r="C11" s="15"/>
      <c r="D11" s="15"/>
      <c r="E11" s="100">
        <v>47</v>
      </c>
      <c r="F11" s="15" t="s">
        <v>48</v>
      </c>
      <c r="G11" s="15"/>
      <c r="H11" s="1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>
      <c r="A12" s="15"/>
      <c r="B12" s="32" t="s">
        <v>24</v>
      </c>
      <c r="C12" s="15"/>
      <c r="D12" s="15"/>
      <c r="E12" s="101"/>
      <c r="F12" s="78">
        <v>0.2</v>
      </c>
      <c r="G12" s="33" t="s">
        <v>25</v>
      </c>
      <c r="H12" s="1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>
      <c r="A13" s="15"/>
      <c r="B13" s="32" t="s">
        <v>27</v>
      </c>
      <c r="C13" s="15"/>
      <c r="D13" s="15"/>
      <c r="E13" s="15"/>
      <c r="F13" s="15"/>
      <c r="G13" s="15"/>
      <c r="H13" s="1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.75">
      <c r="A14" s="15"/>
      <c r="B14" s="24" t="s">
        <v>28</v>
      </c>
      <c r="C14" s="15"/>
      <c r="D14" s="15"/>
      <c r="E14" s="15"/>
      <c r="F14" s="15"/>
      <c r="G14" s="15"/>
      <c r="H14" s="1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0.25">
      <c r="A15" s="10">
        <f>IF($H$1=852456,E15,"")</f>
      </c>
      <c r="B15" s="39" t="s">
        <v>11</v>
      </c>
      <c r="C15" s="72"/>
      <c r="D15" s="9" t="str">
        <f>IF(AND(C15&gt;=E15-0.01,C15&lt;=E15+0.01),"richtig","falsch")</f>
        <v>falsch</v>
      </c>
      <c r="E15" s="41">
        <f>E11*F12</f>
        <v>9.4</v>
      </c>
      <c r="F15" s="15"/>
      <c r="G15" s="15"/>
      <c r="H15" s="1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2:25" ht="12.75">
      <c r="B16" s="8"/>
      <c r="C16" s="15"/>
      <c r="D16" s="15"/>
      <c r="E16" s="15"/>
      <c r="F16" s="15"/>
      <c r="G16" s="15"/>
      <c r="H16" s="5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>
      <c r="A17" s="10"/>
      <c r="B17" s="24"/>
      <c r="C17" s="15"/>
      <c r="D17" s="15"/>
      <c r="E17" s="15"/>
      <c r="F17" s="15"/>
      <c r="G17" s="15"/>
      <c r="H17" s="1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10"/>
      <c r="B18" s="24"/>
      <c r="C18" s="15"/>
      <c r="D18" s="15"/>
      <c r="E18" s="15"/>
      <c r="F18" s="15"/>
      <c r="G18" s="15"/>
      <c r="H18" s="1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0.25">
      <c r="A19" s="40" t="s">
        <v>69</v>
      </c>
      <c r="B19" s="24"/>
      <c r="C19" s="15"/>
      <c r="D19" s="15"/>
      <c r="E19" s="15"/>
      <c r="F19" s="15"/>
      <c r="G19" s="15"/>
      <c r="H19" s="1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10"/>
      <c r="B20" s="32" t="s">
        <v>29</v>
      </c>
      <c r="C20" s="70">
        <v>0.15</v>
      </c>
      <c r="D20" s="33" t="s">
        <v>31</v>
      </c>
      <c r="E20" s="15"/>
      <c r="F20" s="15"/>
      <c r="G20" s="15"/>
      <c r="H20" s="1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>
      <c r="A21" s="10"/>
      <c r="B21" s="32" t="s">
        <v>30</v>
      </c>
      <c r="C21" s="15"/>
      <c r="D21" s="15"/>
      <c r="E21" s="15"/>
      <c r="F21" s="15"/>
      <c r="G21" s="15"/>
      <c r="H21" s="1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>
      <c r="A22" s="10"/>
      <c r="B22" s="24" t="s">
        <v>28</v>
      </c>
      <c r="C22" s="15"/>
      <c r="D22" s="15"/>
      <c r="E22" s="15"/>
      <c r="F22" s="15"/>
      <c r="G22" s="15"/>
      <c r="H22" s="1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0.25">
      <c r="A23" s="10">
        <f>IF($H$1=852456,E23,"")</f>
      </c>
      <c r="B23" s="39" t="s">
        <v>11</v>
      </c>
      <c r="C23" s="72"/>
      <c r="D23" s="9" t="str">
        <f>IF(AND(C23&gt;=E23-0.01,C23&lt;=E23+0.01),"richtig","falsch")</f>
        <v>falsch</v>
      </c>
      <c r="E23" s="41">
        <f>E11/(1-C20)</f>
        <v>55.294117647058826</v>
      </c>
      <c r="F23" s="15"/>
      <c r="G23" s="15"/>
      <c r="H23" s="1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10"/>
      <c r="B24" s="24"/>
      <c r="C24" s="15"/>
      <c r="D24" s="15"/>
      <c r="E24" s="15"/>
      <c r="F24" s="15"/>
      <c r="G24" s="15"/>
      <c r="H24" s="1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.75">
      <c r="A25" s="10"/>
      <c r="B25" s="24"/>
      <c r="C25" s="15"/>
      <c r="D25" s="15"/>
      <c r="E25" s="15"/>
      <c r="F25" s="15"/>
      <c r="G25" s="15"/>
      <c r="H25" s="1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>
      <c r="A26" s="10"/>
      <c r="B26" s="24"/>
      <c r="C26" s="15"/>
      <c r="D26" s="15"/>
      <c r="E26" s="15"/>
      <c r="F26" s="15"/>
      <c r="G26" s="15"/>
      <c r="H26" s="1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0.25">
      <c r="A27" s="40" t="s">
        <v>70</v>
      </c>
      <c r="B27" s="24"/>
      <c r="C27" s="15"/>
      <c r="D27" s="15"/>
      <c r="E27" s="15">
        <f>IF(E28&lt;E11,"mache das Spiel von Ron teurer als das von Tim","")</f>
      </c>
      <c r="F27" s="15"/>
      <c r="G27" s="15"/>
      <c r="H27" s="1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">
      <c r="A28" s="10"/>
      <c r="B28" s="32" t="s">
        <v>32</v>
      </c>
      <c r="C28" s="15"/>
      <c r="D28" s="15"/>
      <c r="E28" s="102">
        <v>55</v>
      </c>
      <c r="F28" s="33" t="s">
        <v>117</v>
      </c>
      <c r="G28" s="15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>
      <c r="A29" s="10"/>
      <c r="B29" s="32" t="s">
        <v>33</v>
      </c>
      <c r="C29" s="15"/>
      <c r="D29" s="15"/>
      <c r="E29" s="15"/>
      <c r="F29" s="15"/>
      <c r="G29" s="15"/>
      <c r="H29" s="1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>
      <c r="A30" s="10"/>
      <c r="B30" s="24" t="s">
        <v>28</v>
      </c>
      <c r="C30" s="15"/>
      <c r="D30" s="15"/>
      <c r="E30" s="15"/>
      <c r="F30" s="15"/>
      <c r="G30" s="15"/>
      <c r="H30" s="1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0.25">
      <c r="A31" s="10">
        <f>IF($H$1=852456,E31,"")</f>
      </c>
      <c r="B31" s="39" t="s">
        <v>11</v>
      </c>
      <c r="C31" s="79"/>
      <c r="D31" s="9" t="str">
        <f>IF(AND(C31&gt;=E31-0.0001,C31&lt;=E31+0.0001),"richtig","falsch")</f>
        <v>falsch</v>
      </c>
      <c r="E31" s="42">
        <f>1-E11/E28</f>
        <v>0.1454545454545455</v>
      </c>
      <c r="F31" s="15"/>
      <c r="G31" s="15"/>
      <c r="H31" s="1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.75">
      <c r="A32" s="10"/>
      <c r="B32" s="24"/>
      <c r="C32" s="15"/>
      <c r="D32" s="15"/>
      <c r="E32" s="15"/>
      <c r="F32" s="15"/>
      <c r="G32" s="15"/>
      <c r="H32" s="16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">
      <c r="A33" s="10"/>
      <c r="B33" s="32" t="s">
        <v>34</v>
      </c>
      <c r="C33" s="15"/>
      <c r="D33" s="15"/>
      <c r="E33" s="15"/>
      <c r="F33" s="15"/>
      <c r="G33" s="15"/>
      <c r="H33" s="1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.75">
      <c r="A34" s="10"/>
      <c r="B34" s="24" t="s">
        <v>28</v>
      </c>
      <c r="C34" s="15"/>
      <c r="D34" s="15"/>
      <c r="E34" s="15"/>
      <c r="F34" s="15"/>
      <c r="G34" s="15"/>
      <c r="H34" s="1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0.25">
      <c r="A35" s="10">
        <f>IF($H$1=852456,E35,"")</f>
      </c>
      <c r="B35" s="39" t="s">
        <v>11</v>
      </c>
      <c r="C35" s="79"/>
      <c r="D35" s="9" t="str">
        <f>IF(AND(C35&gt;=E35-0.0001,C35&lt;=E35+0.0001),"richtig","falsch")</f>
        <v>falsch</v>
      </c>
      <c r="E35" s="42">
        <f>E28/E11-1</f>
        <v>0.17021276595744683</v>
      </c>
      <c r="F35" s="15"/>
      <c r="G35" s="15"/>
      <c r="H35" s="16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3.5" thickBot="1">
      <c r="A36" s="10"/>
      <c r="B36" s="26"/>
      <c r="C36" s="17"/>
      <c r="D36" s="17"/>
      <c r="E36" s="17"/>
      <c r="F36" s="17"/>
      <c r="G36" s="17"/>
      <c r="H36" s="1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3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0.25">
      <c r="A39" s="40" t="s">
        <v>71</v>
      </c>
      <c r="B39" s="43"/>
      <c r="C39" s="12"/>
      <c r="D39" s="12"/>
      <c r="E39" s="12"/>
      <c r="F39" s="12"/>
      <c r="G39" s="12"/>
      <c r="H39" s="1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>
      <c r="A40" s="10"/>
      <c r="B40" s="32" t="s">
        <v>35</v>
      </c>
      <c r="C40" s="15"/>
      <c r="D40" s="15"/>
      <c r="E40" s="102">
        <v>4800</v>
      </c>
      <c r="F40" s="15" t="s">
        <v>48</v>
      </c>
      <c r="G40" s="15"/>
      <c r="H40" s="1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">
      <c r="A41" s="10"/>
      <c r="B41" s="32" t="s">
        <v>36</v>
      </c>
      <c r="C41" s="15"/>
      <c r="D41" s="78">
        <v>0.16</v>
      </c>
      <c r="E41" s="33" t="s">
        <v>37</v>
      </c>
      <c r="F41" s="15"/>
      <c r="G41" s="15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>
      <c r="A42" s="10"/>
      <c r="B42" s="32" t="s">
        <v>38</v>
      </c>
      <c r="C42" s="15"/>
      <c r="D42" s="15"/>
      <c r="E42" s="15"/>
      <c r="F42" s="15"/>
      <c r="G42" s="15"/>
      <c r="H42" s="1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.75">
      <c r="A43" s="10"/>
      <c r="B43" s="24" t="s">
        <v>28</v>
      </c>
      <c r="C43" s="15"/>
      <c r="D43" s="15"/>
      <c r="E43" s="15"/>
      <c r="F43" s="15"/>
      <c r="G43" s="15"/>
      <c r="H43" s="16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0.25">
      <c r="A44" s="10">
        <f>IF($H$1=852456,E44,"")</f>
      </c>
      <c r="B44" s="39" t="s">
        <v>11</v>
      </c>
      <c r="C44" s="72"/>
      <c r="D44" s="9" t="str">
        <f>IF(AND(C44&gt;=E44-0.01,C44&lt;=E44+0.01),"richtig","falsch")</f>
        <v>falsch</v>
      </c>
      <c r="E44" s="42">
        <f>E40*(1+D41)</f>
        <v>5568</v>
      </c>
      <c r="F44" s="15"/>
      <c r="G44" s="15"/>
      <c r="H44" s="1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.75">
      <c r="A45" s="10"/>
      <c r="B45" s="24"/>
      <c r="C45" s="15"/>
      <c r="D45" s="15"/>
      <c r="E45" s="15"/>
      <c r="F45" s="15"/>
      <c r="G45" s="15"/>
      <c r="H45" s="16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.75">
      <c r="A46" s="10"/>
      <c r="B46" s="24"/>
      <c r="C46" s="15"/>
      <c r="D46" s="15"/>
      <c r="E46" s="15"/>
      <c r="F46" s="15"/>
      <c r="G46" s="15"/>
      <c r="H46" s="16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.75">
      <c r="A47" s="10"/>
      <c r="B47" s="24"/>
      <c r="C47" s="15"/>
      <c r="D47" s="15"/>
      <c r="E47" s="15"/>
      <c r="F47" s="15"/>
      <c r="G47" s="15"/>
      <c r="H47" s="16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0.25">
      <c r="A48" s="40" t="s">
        <v>72</v>
      </c>
      <c r="B48" s="24"/>
      <c r="C48" s="15"/>
      <c r="D48" s="15"/>
      <c r="E48" s="15"/>
      <c r="F48" s="15"/>
      <c r="G48" s="15"/>
      <c r="H48" s="16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">
      <c r="A49" s="10"/>
      <c r="B49" s="32" t="s">
        <v>39</v>
      </c>
      <c r="C49" s="15"/>
      <c r="D49" s="78">
        <v>0.03</v>
      </c>
      <c r="E49" s="33" t="s">
        <v>40</v>
      </c>
      <c r="F49" s="15"/>
      <c r="G49" s="15"/>
      <c r="H49" s="16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>
      <c r="A50" s="10"/>
      <c r="B50" s="32" t="s">
        <v>41</v>
      </c>
      <c r="C50" s="15"/>
      <c r="D50" s="15"/>
      <c r="E50" s="15"/>
      <c r="F50" s="15"/>
      <c r="G50" s="15"/>
      <c r="H50" s="16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.75">
      <c r="A51" s="10"/>
      <c r="B51" s="24" t="s">
        <v>28</v>
      </c>
      <c r="C51" s="15"/>
      <c r="D51" s="15"/>
      <c r="E51" s="15"/>
      <c r="F51" s="15"/>
      <c r="G51" s="15"/>
      <c r="H51" s="16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0.25">
      <c r="A52" s="10">
        <f>IF($H$1=852456,E52,"")</f>
      </c>
      <c r="B52" s="39" t="s">
        <v>11</v>
      </c>
      <c r="C52" s="72"/>
      <c r="D52" s="9" t="str">
        <f>IF(AND(C52&gt;=E52-0.01,C52&lt;=E52+0.01),"richtig","falsch")</f>
        <v>falsch</v>
      </c>
      <c r="E52" s="44">
        <f>E40*(1+D41)*(1-D49)</f>
        <v>5400.96</v>
      </c>
      <c r="F52" s="15"/>
      <c r="G52" s="15"/>
      <c r="H52" s="16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.75">
      <c r="A53" s="10"/>
      <c r="B53" s="24"/>
      <c r="C53" s="15"/>
      <c r="D53" s="15"/>
      <c r="E53" s="15"/>
      <c r="F53" s="15"/>
      <c r="G53" s="15"/>
      <c r="H53" s="16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.75">
      <c r="A54" s="10"/>
      <c r="B54" s="24"/>
      <c r="C54" s="15"/>
      <c r="D54" s="15"/>
      <c r="E54" s="15"/>
      <c r="F54" s="15"/>
      <c r="G54" s="15"/>
      <c r="H54" s="16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0.25">
      <c r="A55" s="40" t="s">
        <v>73</v>
      </c>
      <c r="B55" s="24"/>
      <c r="C55" s="15"/>
      <c r="D55" s="15"/>
      <c r="E55" s="15"/>
      <c r="F55" s="15"/>
      <c r="G55" s="15"/>
      <c r="H55" s="1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.75">
      <c r="A56" s="10"/>
      <c r="B56" s="24"/>
      <c r="C56" s="15"/>
      <c r="D56" s="15"/>
      <c r="E56" s="15"/>
      <c r="F56" s="15"/>
      <c r="G56" s="15"/>
      <c r="H56" s="16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5">
      <c r="A57" s="10"/>
      <c r="B57" s="32" t="s">
        <v>42</v>
      </c>
      <c r="C57" s="15"/>
      <c r="D57" s="15"/>
      <c r="E57" s="15"/>
      <c r="F57" s="15"/>
      <c r="G57" s="15"/>
      <c r="H57" s="16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.75">
      <c r="A58" s="10"/>
      <c r="B58" s="24" t="s">
        <v>28</v>
      </c>
      <c r="C58" s="15"/>
      <c r="D58" s="15"/>
      <c r="E58" s="15"/>
      <c r="F58" s="15"/>
      <c r="G58" s="15"/>
      <c r="H58" s="16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20.25">
      <c r="A59" s="10">
        <f>IF($H$1=852456,E59,"")</f>
      </c>
      <c r="B59" s="39" t="s">
        <v>11</v>
      </c>
      <c r="C59" s="79"/>
      <c r="D59" s="9" t="str">
        <f>IF(AND(C59&gt;=E59-0.0001,C59&lt;=E59+0.0001),"richtig","falsch")</f>
        <v>falsch</v>
      </c>
      <c r="E59" s="42">
        <f>E52/E40-1</f>
        <v>0.12519999999999998</v>
      </c>
      <c r="F59" s="15"/>
      <c r="G59" s="15"/>
      <c r="H59" s="16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3.5" thickBot="1">
      <c r="A60" s="10"/>
      <c r="B60" s="26"/>
      <c r="C60" s="17"/>
      <c r="D60" s="17"/>
      <c r="E60" s="17"/>
      <c r="F60" s="17"/>
      <c r="G60" s="17"/>
      <c r="H60" s="1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20.25">
      <c r="A63" s="40" t="s">
        <v>106</v>
      </c>
      <c r="B63" s="20"/>
      <c r="C63" s="12"/>
      <c r="D63" s="12"/>
      <c r="E63" s="12"/>
      <c r="F63" s="12"/>
      <c r="G63" s="12"/>
      <c r="H63" s="13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">
      <c r="A64" s="10"/>
      <c r="B64" s="32" t="s">
        <v>51</v>
      </c>
      <c r="C64" s="15"/>
      <c r="D64" s="15"/>
      <c r="E64" s="15"/>
      <c r="F64" s="15"/>
      <c r="G64" s="70">
        <v>0.25</v>
      </c>
      <c r="H64" s="16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">
      <c r="A65" s="10"/>
      <c r="B65" s="32" t="s">
        <v>52</v>
      </c>
      <c r="C65" s="15"/>
      <c r="D65" s="15"/>
      <c r="E65" s="70">
        <v>0.2</v>
      </c>
      <c r="F65" s="33" t="s">
        <v>53</v>
      </c>
      <c r="G65" s="15"/>
      <c r="H65" s="1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">
      <c r="A66" s="10"/>
      <c r="B66" s="98">
        <v>5000000</v>
      </c>
      <c r="C66" s="22" t="s">
        <v>115</v>
      </c>
      <c r="D66" s="15"/>
      <c r="E66" s="15"/>
      <c r="F66" s="15"/>
      <c r="G66" s="15"/>
      <c r="H66" s="16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">
      <c r="A67" s="10"/>
      <c r="B67" s="21"/>
      <c r="C67" s="22"/>
      <c r="D67" s="15"/>
      <c r="E67" s="15"/>
      <c r="F67" s="15"/>
      <c r="G67" s="15"/>
      <c r="H67" s="16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.75">
      <c r="A68" s="10"/>
      <c r="B68" s="24" t="s">
        <v>28</v>
      </c>
      <c r="C68" s="15"/>
      <c r="D68" s="15"/>
      <c r="E68" s="15"/>
      <c r="F68" s="15"/>
      <c r="G68" s="15"/>
      <c r="H68" s="16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21" thickBot="1">
      <c r="A69" s="10">
        <f>IF($H$1=852456,E69,"")</f>
      </c>
      <c r="B69" s="52" t="s">
        <v>11</v>
      </c>
      <c r="C69" s="80"/>
      <c r="D69" s="35" t="str">
        <f>IF(AND(C69&gt;=E69-0.01,C69&lt;=E69+0.01),"richtig","falsch")</f>
        <v>falsch</v>
      </c>
      <c r="E69" s="54">
        <f>B66/((1-E65)*(1+G64))</f>
        <v>5000000</v>
      </c>
      <c r="F69" s="17"/>
      <c r="G69" s="17"/>
      <c r="H69" s="18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3.5" thickBo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20.25">
      <c r="A72" s="11" t="s">
        <v>74</v>
      </c>
      <c r="B72" s="57"/>
      <c r="C72" s="58"/>
      <c r="D72" s="58"/>
      <c r="E72" s="58"/>
      <c r="F72" s="58"/>
      <c r="G72" s="58"/>
      <c r="H72" s="5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">
      <c r="A73" s="51"/>
      <c r="B73" s="21" t="s">
        <v>103</v>
      </c>
      <c r="C73" s="22"/>
      <c r="D73" s="22"/>
      <c r="E73" s="22"/>
      <c r="F73" s="22"/>
      <c r="G73" s="22"/>
      <c r="H73" s="2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">
      <c r="A74" s="51"/>
      <c r="B74" s="21" t="s">
        <v>97</v>
      </c>
      <c r="C74" s="22"/>
      <c r="D74" s="22"/>
      <c r="E74" s="70">
        <v>0.19</v>
      </c>
      <c r="F74" s="22" t="s">
        <v>95</v>
      </c>
      <c r="G74" s="49"/>
      <c r="H74" s="53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">
      <c r="A75" s="51"/>
      <c r="B75" s="21" t="s">
        <v>98</v>
      </c>
      <c r="C75" s="70">
        <v>0.1</v>
      </c>
      <c r="D75" s="22" t="s">
        <v>96</v>
      </c>
      <c r="E75" s="22"/>
      <c r="F75" s="22"/>
      <c r="G75" s="22"/>
      <c r="H75" s="23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">
      <c r="A76" s="51"/>
      <c r="B76" s="21" t="s">
        <v>99</v>
      </c>
      <c r="C76" s="22"/>
      <c r="D76" s="103">
        <v>29.5</v>
      </c>
      <c r="E76" s="22" t="s">
        <v>100</v>
      </c>
      <c r="F76" s="22"/>
      <c r="G76" s="22"/>
      <c r="H76" s="23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">
      <c r="A77" s="51"/>
      <c r="B77" s="21"/>
      <c r="C77" s="22"/>
      <c r="D77" s="22"/>
      <c r="E77" s="22"/>
      <c r="F77" s="22"/>
      <c r="G77" s="22"/>
      <c r="H77" s="23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20.25">
      <c r="A78" s="10">
        <f>IF($H$1=852456,F78,"")</f>
      </c>
      <c r="B78" s="21" t="s">
        <v>102</v>
      </c>
      <c r="C78" s="15"/>
      <c r="D78" s="83"/>
      <c r="E78" s="9" t="str">
        <f>IF(AND(D78&gt;=F78-0.01,D78&lt;=F78+0.01),"richtig","falsch")</f>
        <v>falsch</v>
      </c>
      <c r="F78" s="47">
        <f>D76/((1+E74)*(1+C75))</f>
        <v>22.536287242169596</v>
      </c>
      <c r="G78" s="22"/>
      <c r="H78" s="23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20.25">
      <c r="A79" s="10">
        <f>IF($H$1=852456,F79,"")</f>
      </c>
      <c r="B79" s="21" t="s">
        <v>101</v>
      </c>
      <c r="C79" s="15"/>
      <c r="D79" s="83"/>
      <c r="E79" s="9" t="str">
        <f>IF(AND(D79&gt;=F79-0.01,D79&lt;=F79+0.01),"richtig","falsch")</f>
        <v>falsch</v>
      </c>
      <c r="F79" s="47">
        <f>F78*(1+E74)*C75</f>
        <v>2.6818181818181817</v>
      </c>
      <c r="G79" s="22"/>
      <c r="H79" s="2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20.25">
      <c r="A80" s="10">
        <f>IF($H$1=852456,F80,"")</f>
      </c>
      <c r="B80" s="21" t="s">
        <v>105</v>
      </c>
      <c r="C80" s="15"/>
      <c r="D80" s="83"/>
      <c r="E80" s="9" t="str">
        <f>IF(AND(D80&gt;=F80-0.01,D80&lt;=F80+0.01),"richtig","falsch")</f>
        <v>falsch</v>
      </c>
      <c r="F80" s="47">
        <f>F78*E74</f>
        <v>4.281894576012223</v>
      </c>
      <c r="G80" s="22"/>
      <c r="H80" s="2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thickBot="1">
      <c r="A81" s="51"/>
      <c r="B81" s="60"/>
      <c r="C81" s="61"/>
      <c r="D81" s="61"/>
      <c r="E81" s="61"/>
      <c r="F81" s="61"/>
      <c r="G81" s="61"/>
      <c r="H81" s="6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23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5:25" ht="25.5" customHeight="1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</sheetData>
  <sheetProtection password="8AA9" sheet="1" objects="1" scenarios="1" selectLockedCells="1"/>
  <mergeCells count="2">
    <mergeCell ref="B1:G1"/>
    <mergeCell ref="I1:K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Z100"/>
  <sheetViews>
    <sheetView tabSelected="1" workbookViewId="0" topLeftCell="A25">
      <selection activeCell="E63" sqref="E63"/>
    </sheetView>
  </sheetViews>
  <sheetFormatPr defaultColWidth="11.421875" defaultRowHeight="12.75"/>
  <cols>
    <col min="2" max="2" width="12.8515625" style="0" customWidth="1"/>
    <col min="3" max="3" width="12.00390625" style="0" bestFit="1" customWidth="1"/>
    <col min="6" max="6" width="12.00390625" style="0" bestFit="1" customWidth="1"/>
    <col min="11" max="11" width="14.421875" style="0" customWidth="1"/>
  </cols>
  <sheetData>
    <row r="1" spans="1:26" ht="25.5">
      <c r="A1" s="10" t="s">
        <v>0</v>
      </c>
      <c r="B1" s="107" t="s">
        <v>1</v>
      </c>
      <c r="C1" s="107"/>
      <c r="D1" s="107"/>
      <c r="E1" s="107"/>
      <c r="F1" s="107"/>
      <c r="G1" s="107"/>
      <c r="H1" s="85"/>
      <c r="I1" s="108" t="str">
        <f>HYPERLINK("http://www.gymnasium-walldorf.de/shp/index.php?title=Mathe-Training&amp;id=369","Weitere Übungsprogramme zur Mathematik")</f>
        <v>Weitere Übungsprogramme zur Mathematik</v>
      </c>
      <c r="J1" s="108"/>
      <c r="K1" s="10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5.5">
      <c r="A2" s="10" t="s">
        <v>22</v>
      </c>
      <c r="B2" s="10"/>
      <c r="C2" s="109" t="s">
        <v>45</v>
      </c>
      <c r="D2" s="109"/>
      <c r="E2" s="109"/>
      <c r="F2" s="10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>
      <c r="A3" s="10"/>
      <c r="B3" s="3" t="s">
        <v>5</v>
      </c>
      <c r="C3" s="3"/>
      <c r="D3" s="3"/>
      <c r="E3" s="3"/>
      <c r="F3" s="3"/>
      <c r="G3" s="2"/>
      <c r="H3" s="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">
      <c r="A4" s="10"/>
      <c r="B4" s="3" t="s">
        <v>6</v>
      </c>
      <c r="C4" s="3"/>
      <c r="D4" s="3"/>
      <c r="E4" s="3"/>
      <c r="F4" s="3"/>
      <c r="G4" s="2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>
      <c r="A5" s="10"/>
      <c r="B5" s="4" t="s">
        <v>7</v>
      </c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>
      <c r="A6" s="10"/>
      <c r="B6" s="4" t="s">
        <v>26</v>
      </c>
      <c r="C6" s="4"/>
      <c r="D6" s="4"/>
      <c r="E6" s="4"/>
      <c r="F6" s="4"/>
      <c r="G6" s="1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>
      <c r="A7" s="10"/>
      <c r="B7" s="5" t="s">
        <v>8</v>
      </c>
      <c r="C7" s="5"/>
      <c r="D7" s="5"/>
      <c r="E7" s="5"/>
      <c r="F7" s="5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>
      <c r="A8" s="10"/>
      <c r="B8" s="5" t="s">
        <v>9</v>
      </c>
      <c r="C8" s="5"/>
      <c r="D8" s="5"/>
      <c r="E8" s="5"/>
      <c r="F8" s="5"/>
      <c r="G8" s="6"/>
      <c r="H8" s="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1" t="s">
        <v>75</v>
      </c>
      <c r="B10" s="57"/>
      <c r="C10" s="58"/>
      <c r="D10" s="58"/>
      <c r="E10" s="58"/>
      <c r="F10" s="58"/>
      <c r="G10" s="58"/>
      <c r="H10" s="5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>
      <c r="A11" s="10"/>
      <c r="B11" s="21" t="s">
        <v>58</v>
      </c>
      <c r="C11" s="22"/>
      <c r="D11" s="22"/>
      <c r="E11" s="22"/>
      <c r="F11" s="22"/>
      <c r="G11" s="22"/>
      <c r="H11" s="2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10"/>
      <c r="B12" s="21"/>
      <c r="C12" s="22"/>
      <c r="D12" s="22"/>
      <c r="E12" s="22"/>
      <c r="F12" s="22"/>
      <c r="G12" s="22"/>
      <c r="H12" s="2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>
      <c r="A13" s="10"/>
      <c r="B13" s="63" t="s">
        <v>59</v>
      </c>
      <c r="C13" s="86">
        <v>0.05</v>
      </c>
      <c r="D13" s="22"/>
      <c r="E13" s="22"/>
      <c r="F13" s="22"/>
      <c r="G13" s="22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">
      <c r="A14" s="10"/>
      <c r="B14" s="63" t="s">
        <v>60</v>
      </c>
      <c r="C14" s="87">
        <v>24</v>
      </c>
      <c r="D14" s="22"/>
      <c r="E14" s="22"/>
      <c r="F14" s="22"/>
      <c r="G14" s="22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>
      <c r="A15" s="10"/>
      <c r="B15" s="24" t="s">
        <v>28</v>
      </c>
      <c r="C15" s="15"/>
      <c r="D15" s="15"/>
      <c r="E15" s="15"/>
      <c r="F15" s="22"/>
      <c r="G15" s="22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0.25">
      <c r="A16" s="10">
        <f>IF($H$1=852456,E16,"")</f>
      </c>
      <c r="B16" s="39" t="s">
        <v>11</v>
      </c>
      <c r="C16" s="88"/>
      <c r="D16" s="9" t="str">
        <f>IF(AND(C16&gt;=E16-0.01,C16&lt;=E16+0.01),"richtig","falsch")</f>
        <v>falsch</v>
      </c>
      <c r="E16" s="44">
        <f>C14/C13</f>
        <v>480</v>
      </c>
      <c r="F16" s="22"/>
      <c r="G16" s="22"/>
      <c r="H16" s="2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thickBot="1">
      <c r="A17" s="10"/>
      <c r="B17" s="60"/>
      <c r="C17" s="61"/>
      <c r="D17" s="61"/>
      <c r="E17" s="61"/>
      <c r="F17" s="61"/>
      <c r="G17" s="61"/>
      <c r="H17" s="62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thickBot="1">
      <c r="A18" s="10"/>
      <c r="B18" s="51"/>
      <c r="C18" s="51"/>
      <c r="D18" s="51"/>
      <c r="E18" s="51"/>
      <c r="F18" s="51"/>
      <c r="G18" s="51"/>
      <c r="H18" s="5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0.25">
      <c r="A19" s="11" t="s">
        <v>76</v>
      </c>
      <c r="B19" s="57"/>
      <c r="C19" s="58"/>
      <c r="D19" s="58"/>
      <c r="E19" s="58"/>
      <c r="F19" s="58"/>
      <c r="G19" s="58"/>
      <c r="H19" s="5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>
      <c r="A20" s="10"/>
      <c r="B20" s="21" t="s">
        <v>61</v>
      </c>
      <c r="C20" s="22"/>
      <c r="D20" s="22"/>
      <c r="E20" s="22"/>
      <c r="F20" s="22"/>
      <c r="G20" s="22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>
      <c r="A21" s="10"/>
      <c r="B21" s="21"/>
      <c r="C21" s="22"/>
      <c r="D21" s="22"/>
      <c r="E21" s="22"/>
      <c r="F21" s="22"/>
      <c r="G21" s="22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>
      <c r="A22" s="10"/>
      <c r="B22" s="21" t="s">
        <v>55</v>
      </c>
      <c r="C22" s="87">
        <v>880</v>
      </c>
      <c r="D22" s="22"/>
      <c r="E22" s="22"/>
      <c r="F22" s="22"/>
      <c r="G22" s="22"/>
      <c r="H22" s="2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>
      <c r="A23" s="10"/>
      <c r="B23" s="21" t="s">
        <v>60</v>
      </c>
      <c r="C23" s="87">
        <v>50</v>
      </c>
      <c r="D23" s="22"/>
      <c r="E23" s="22"/>
      <c r="F23" s="22"/>
      <c r="G23" s="22"/>
      <c r="H23" s="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>
      <c r="A24" s="10"/>
      <c r="B24" s="24" t="s">
        <v>28</v>
      </c>
      <c r="C24" s="15"/>
      <c r="D24" s="15"/>
      <c r="E24" s="15"/>
      <c r="F24" s="22"/>
      <c r="G24" s="22"/>
      <c r="H24" s="2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0.25">
      <c r="A25" s="10">
        <f>IF($H$1=852456,E25,"")</f>
      </c>
      <c r="B25" s="39" t="s">
        <v>11</v>
      </c>
      <c r="C25" s="89"/>
      <c r="D25" s="9" t="str">
        <f>IF(AND(C25&gt;=E25-0.0001,C25&lt;=E25+0.0001),"richtig","falsch")</f>
        <v>falsch</v>
      </c>
      <c r="E25" s="81">
        <f>C23/C22</f>
        <v>0.056818181818181816</v>
      </c>
      <c r="F25" s="22"/>
      <c r="G25" s="22"/>
      <c r="H25" s="2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thickBot="1">
      <c r="A26" s="10"/>
      <c r="B26" s="60"/>
      <c r="C26" s="61"/>
      <c r="D26" s="61"/>
      <c r="E26" s="61"/>
      <c r="F26" s="61"/>
      <c r="G26" s="61"/>
      <c r="H26" s="6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thickBot="1">
      <c r="A27" s="10"/>
      <c r="B27" s="51"/>
      <c r="C27" s="51"/>
      <c r="D27" s="51"/>
      <c r="E27" s="51"/>
      <c r="F27" s="51"/>
      <c r="G27" s="51"/>
      <c r="H27" s="5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0.25">
      <c r="A28" s="11" t="s">
        <v>77</v>
      </c>
      <c r="B28" s="55"/>
      <c r="C28" s="56"/>
      <c r="D28" s="56"/>
      <c r="E28" s="56"/>
      <c r="F28" s="12"/>
      <c r="G28" s="12"/>
      <c r="H28" s="1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>
      <c r="A29" s="50"/>
      <c r="B29" s="32" t="s">
        <v>54</v>
      </c>
      <c r="C29" s="33"/>
      <c r="D29" s="33"/>
      <c r="E29" s="33"/>
      <c r="F29" s="15"/>
      <c r="G29" s="15"/>
      <c r="H29" s="1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>
      <c r="A30" s="50"/>
      <c r="B30" s="32"/>
      <c r="C30" s="33"/>
      <c r="D30" s="33"/>
      <c r="E30" s="33"/>
      <c r="F30" s="15"/>
      <c r="G30" s="15"/>
      <c r="H30" s="1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>
      <c r="A31" s="50"/>
      <c r="B31" s="64" t="s">
        <v>55</v>
      </c>
      <c r="C31" s="87">
        <v>360</v>
      </c>
      <c r="D31" s="33"/>
      <c r="E31" s="33"/>
      <c r="F31" s="15"/>
      <c r="G31" s="15"/>
      <c r="H31" s="1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>
      <c r="A32" s="50"/>
      <c r="B32" s="64" t="s">
        <v>59</v>
      </c>
      <c r="C32" s="90">
        <v>0.035</v>
      </c>
      <c r="D32" s="22">
        <f>IF(C33&gt;360,"          Das Geld muss weniger als ein Jahr angelegt sein","")</f>
      </c>
      <c r="E32" s="33"/>
      <c r="F32" s="15"/>
      <c r="G32" s="15"/>
      <c r="H32" s="16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50"/>
      <c r="B33" s="64" t="s">
        <v>56</v>
      </c>
      <c r="C33" s="91">
        <v>20</v>
      </c>
      <c r="D33" s="33" t="s">
        <v>57</v>
      </c>
      <c r="E33" s="33"/>
      <c r="F33" s="15"/>
      <c r="G33" s="15"/>
      <c r="H33" s="1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4" t="s">
        <v>28</v>
      </c>
      <c r="C34" s="15"/>
      <c r="D34" s="15"/>
      <c r="E34" s="15"/>
      <c r="F34" s="15"/>
      <c r="G34" s="15"/>
      <c r="H34" s="1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0.25">
      <c r="A35" s="10">
        <f>IF($H$1=852456,E35,"")</f>
      </c>
      <c r="B35" s="39" t="s">
        <v>11</v>
      </c>
      <c r="C35" s="88"/>
      <c r="D35" s="9" t="str">
        <f>IF(AND(C35&gt;=E35-0.01,C35&lt;=E35+0.01),"richtig","falsch")</f>
        <v>falsch</v>
      </c>
      <c r="E35" s="47">
        <f>C33*(C31*C32)/360</f>
        <v>0.7000000000000001</v>
      </c>
      <c r="F35" s="15"/>
      <c r="G35" s="15"/>
      <c r="H35" s="16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thickBot="1">
      <c r="A36" s="10"/>
      <c r="B36" s="26"/>
      <c r="C36" s="17"/>
      <c r="D36" s="17"/>
      <c r="E36" s="17"/>
      <c r="F36" s="17"/>
      <c r="G36" s="17"/>
      <c r="H36" s="1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0.25">
      <c r="A38" s="11" t="s">
        <v>80</v>
      </c>
      <c r="B38" s="55"/>
      <c r="C38" s="56"/>
      <c r="D38" s="56"/>
      <c r="E38" s="56"/>
      <c r="F38" s="12"/>
      <c r="G38" s="12"/>
      <c r="H38" s="1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50"/>
      <c r="B39" s="32" t="s">
        <v>54</v>
      </c>
      <c r="C39" s="33"/>
      <c r="D39" s="33"/>
      <c r="E39" s="33"/>
      <c r="F39" s="15"/>
      <c r="G39" s="15"/>
      <c r="H39" s="16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50"/>
      <c r="B40" s="32"/>
      <c r="C40" s="33"/>
      <c r="D40" s="33"/>
      <c r="E40" s="33"/>
      <c r="F40" s="15"/>
      <c r="G40" s="15"/>
      <c r="H40" s="1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50"/>
      <c r="B41" s="64" t="s">
        <v>55</v>
      </c>
      <c r="C41" s="87">
        <v>360</v>
      </c>
      <c r="D41" s="33"/>
      <c r="E41" s="33"/>
      <c r="F41" s="15"/>
      <c r="G41" s="15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50"/>
      <c r="B42" s="64" t="s">
        <v>59</v>
      </c>
      <c r="C42" s="90">
        <v>0.1</v>
      </c>
      <c r="D42" s="22">
        <f>IF(G43&gt;360,"         Das Geld muss weniger als ein Jahr angelegt sein","")</f>
      </c>
      <c r="E42" s="33"/>
      <c r="G42" s="15"/>
      <c r="H42" s="1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50"/>
      <c r="B43" s="64" t="s">
        <v>56</v>
      </c>
      <c r="C43" s="91">
        <v>5</v>
      </c>
      <c r="D43" s="33" t="s">
        <v>78</v>
      </c>
      <c r="E43" s="92">
        <v>2</v>
      </c>
      <c r="F43" s="22" t="s">
        <v>57</v>
      </c>
      <c r="G43" s="25">
        <f>C43*30+E43</f>
        <v>152</v>
      </c>
      <c r="H43" s="16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24" t="s">
        <v>28</v>
      </c>
      <c r="C44" s="15"/>
      <c r="D44" s="15"/>
      <c r="E44" s="15"/>
      <c r="F44" s="15"/>
      <c r="G44" s="15"/>
      <c r="H44" s="1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0.25">
      <c r="A45" s="10">
        <f>IF($H$1=852456,E45,"")</f>
      </c>
      <c r="B45" s="39" t="s">
        <v>11</v>
      </c>
      <c r="C45" s="88"/>
      <c r="D45" s="9" t="str">
        <f>IF(AND(C45&gt;=E45-0.01,C45&lt;=E45+0.01),"richtig","falsch")</f>
        <v>falsch</v>
      </c>
      <c r="E45" s="30">
        <f>G43*(C41*C42)/360</f>
        <v>15.2</v>
      </c>
      <c r="F45" s="15"/>
      <c r="G45" s="15"/>
      <c r="H45" s="16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thickBot="1">
      <c r="A46" s="10"/>
      <c r="B46" s="26"/>
      <c r="C46" s="17"/>
      <c r="D46" s="17"/>
      <c r="E46" s="17"/>
      <c r="F46" s="17"/>
      <c r="G46" s="17"/>
      <c r="H46" s="18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0.25">
      <c r="A48" s="11" t="s">
        <v>82</v>
      </c>
      <c r="B48" s="55"/>
      <c r="C48" s="56"/>
      <c r="D48" s="56"/>
      <c r="E48" s="56"/>
      <c r="F48" s="12"/>
      <c r="G48" s="12"/>
      <c r="H48" s="13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50"/>
      <c r="B49" s="32" t="s">
        <v>61</v>
      </c>
      <c r="C49" s="33"/>
      <c r="D49" s="33"/>
      <c r="E49" s="33"/>
      <c r="F49" s="15"/>
      <c r="G49" s="15"/>
      <c r="H49" s="16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50"/>
      <c r="B50" s="32"/>
      <c r="C50" s="33"/>
      <c r="D50" s="33"/>
      <c r="E50" s="33"/>
      <c r="F50" s="15"/>
      <c r="G50" s="15"/>
      <c r="H50" s="16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50"/>
      <c r="B51" s="64" t="s">
        <v>55</v>
      </c>
      <c r="C51" s="87">
        <v>8480</v>
      </c>
      <c r="D51" s="33"/>
      <c r="E51" s="33"/>
      <c r="F51" s="15"/>
      <c r="G51" s="15"/>
      <c r="H51" s="16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50"/>
      <c r="B52" s="64" t="s">
        <v>81</v>
      </c>
      <c r="C52" s="87">
        <v>106</v>
      </c>
      <c r="D52" s="22">
        <f>IF(G53&gt;360,"         Das Geld muss weniger als ein Jahr angelegt sein","")</f>
      </c>
      <c r="E52" s="33"/>
      <c r="G52" s="15"/>
      <c r="H52" s="16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50"/>
      <c r="B53" s="64" t="s">
        <v>56</v>
      </c>
      <c r="C53" s="91">
        <v>3</v>
      </c>
      <c r="D53" s="33" t="s">
        <v>78</v>
      </c>
      <c r="E53" s="92">
        <v>28</v>
      </c>
      <c r="F53" s="22" t="s">
        <v>57</v>
      </c>
      <c r="G53" s="25">
        <f>C53*30+E53</f>
        <v>118</v>
      </c>
      <c r="H53" s="16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24" t="s">
        <v>28</v>
      </c>
      <c r="C54" s="15"/>
      <c r="D54" s="15"/>
      <c r="E54" s="15"/>
      <c r="F54" s="15"/>
      <c r="G54" s="15"/>
      <c r="H54" s="16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0.25">
      <c r="A55" s="10">
        <f>IF($H$1=852456,E55,"")</f>
      </c>
      <c r="B55" s="39" t="s">
        <v>11</v>
      </c>
      <c r="C55" s="89"/>
      <c r="D55" s="9" t="str">
        <f>IF(AND(C55&gt;=E55-0.0001,C55&lt;=E55+0.0001),"richtig","falsch")</f>
        <v>falsch</v>
      </c>
      <c r="E55" s="30">
        <f>C52*360/(C51*G53)</f>
        <v>0.038135593220338986</v>
      </c>
      <c r="F55" s="15"/>
      <c r="G55" s="15"/>
      <c r="H55" s="1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3.5" thickBot="1">
      <c r="A56" s="10"/>
      <c r="B56" s="26"/>
      <c r="C56" s="17"/>
      <c r="D56" s="17"/>
      <c r="E56" s="17"/>
      <c r="F56" s="17"/>
      <c r="G56" s="17"/>
      <c r="H56" s="18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0.25">
      <c r="A58" s="11" t="s">
        <v>94</v>
      </c>
      <c r="B58" s="55"/>
      <c r="C58" s="56"/>
      <c r="D58" s="56"/>
      <c r="E58" s="56"/>
      <c r="F58" s="12"/>
      <c r="G58" s="12"/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50"/>
      <c r="B59" s="32" t="s">
        <v>58</v>
      </c>
      <c r="C59" s="33"/>
      <c r="D59" s="33"/>
      <c r="E59" s="33"/>
      <c r="F59" s="15"/>
      <c r="G59" s="15"/>
      <c r="H59" s="16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50"/>
      <c r="B60" s="32"/>
      <c r="C60" s="33"/>
      <c r="D60" s="33"/>
      <c r="E60" s="33"/>
      <c r="F60" s="15"/>
      <c r="G60" s="15"/>
      <c r="H60" s="16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50"/>
      <c r="B61" s="64" t="s">
        <v>59</v>
      </c>
      <c r="C61" s="93">
        <v>0.075</v>
      </c>
      <c r="D61" s="33"/>
      <c r="E61" s="33"/>
      <c r="F61" s="15"/>
      <c r="G61" s="15"/>
      <c r="H61" s="16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50"/>
      <c r="B62" s="64" t="s">
        <v>81</v>
      </c>
      <c r="C62" s="87">
        <v>500</v>
      </c>
      <c r="D62" s="22">
        <f>IF(G63&gt;360,"         Das Geld muss weniger als ein Jahr angelegt sein","")</f>
      </c>
      <c r="E62" s="33"/>
      <c r="G62" s="15"/>
      <c r="H62" s="16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50"/>
      <c r="B63" s="64" t="s">
        <v>56</v>
      </c>
      <c r="C63" s="91">
        <v>11</v>
      </c>
      <c r="D63" s="33" t="s">
        <v>78</v>
      </c>
      <c r="E63" s="92">
        <v>1</v>
      </c>
      <c r="F63" s="22" t="s">
        <v>57</v>
      </c>
      <c r="G63" s="25">
        <f>C63*30+E63</f>
        <v>331</v>
      </c>
      <c r="H63" s="16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24" t="s">
        <v>28</v>
      </c>
      <c r="C64" s="15"/>
      <c r="D64" s="15"/>
      <c r="E64" s="15"/>
      <c r="F64" s="15"/>
      <c r="G64" s="15"/>
      <c r="H64" s="16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0.25">
      <c r="A65" s="10">
        <f>IF($H$1=852456,E65,"")</f>
      </c>
      <c r="B65" s="39" t="s">
        <v>11</v>
      </c>
      <c r="C65" s="88"/>
      <c r="D65" s="9" t="str">
        <f>IF(AND(C65&gt;=E65-0.01,C65&lt;=E65+0.01),"richtig","falsch")</f>
        <v>falsch</v>
      </c>
      <c r="E65" s="30">
        <f>C62*360/(C61*G63)</f>
        <v>7250.755287009064</v>
      </c>
      <c r="F65" s="15"/>
      <c r="G65" s="15"/>
      <c r="H65" s="1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3.5" thickBot="1">
      <c r="A66" s="10"/>
      <c r="B66" s="26"/>
      <c r="C66" s="17"/>
      <c r="D66" s="17"/>
      <c r="E66" s="17"/>
      <c r="F66" s="17"/>
      <c r="G66" s="17"/>
      <c r="H66" s="1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5:26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5:26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5:26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5:26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</sheetData>
  <sheetProtection password="8AA9" sheet="1" objects="1" scenarios="1" selectLockedCells="1"/>
  <mergeCells count="3">
    <mergeCell ref="B1:G1"/>
    <mergeCell ref="C2:F2"/>
    <mergeCell ref="I1:K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Z99"/>
  <sheetViews>
    <sheetView workbookViewId="0" topLeftCell="A1">
      <selection activeCell="C16" sqref="C16"/>
    </sheetView>
  </sheetViews>
  <sheetFormatPr defaultColWidth="11.421875" defaultRowHeight="12.75"/>
  <cols>
    <col min="2" max="2" width="12.28125" style="0" customWidth="1"/>
    <col min="4" max="4" width="12.421875" style="0" customWidth="1"/>
    <col min="5" max="5" width="14.421875" style="0" customWidth="1"/>
    <col min="11" max="11" width="13.7109375" style="0" customWidth="1"/>
  </cols>
  <sheetData>
    <row r="1" spans="1:26" ht="25.5">
      <c r="A1" s="10" t="s">
        <v>0</v>
      </c>
      <c r="B1" s="107" t="s">
        <v>1</v>
      </c>
      <c r="C1" s="107"/>
      <c r="D1" s="107"/>
      <c r="E1" s="107"/>
      <c r="F1" s="107"/>
      <c r="G1" s="107"/>
      <c r="H1" s="85"/>
      <c r="I1" s="110" t="str">
        <f>HYPERLINK("http://www.gymnasium-walldorf.de/shp/index.php?title=Mathe-Training&amp;id=369","Weitere Übungsprogramme zur Mathematik")</f>
        <v>Weitere Übungsprogramme zur Mathematik</v>
      </c>
      <c r="J1" s="110"/>
      <c r="K1" s="1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5.5">
      <c r="A2" s="10" t="s">
        <v>22</v>
      </c>
      <c r="B2" s="10"/>
      <c r="C2" s="109" t="s">
        <v>45</v>
      </c>
      <c r="D2" s="109"/>
      <c r="E2" s="109"/>
      <c r="F2" s="10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>
      <c r="A3" s="10"/>
      <c r="B3" s="3" t="s">
        <v>5</v>
      </c>
      <c r="C3" s="3"/>
      <c r="D3" s="3"/>
      <c r="E3" s="3"/>
      <c r="F3" s="3"/>
      <c r="G3" s="2"/>
      <c r="H3" s="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">
      <c r="A4" s="10"/>
      <c r="B4" s="3" t="s">
        <v>6</v>
      </c>
      <c r="C4" s="3"/>
      <c r="D4" s="3"/>
      <c r="E4" s="3"/>
      <c r="F4" s="3"/>
      <c r="G4" s="2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>
      <c r="A5" s="10"/>
      <c r="B5" s="4" t="s">
        <v>7</v>
      </c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>
      <c r="A6" s="10"/>
      <c r="B6" s="4" t="s">
        <v>26</v>
      </c>
      <c r="C6" s="4"/>
      <c r="D6" s="4"/>
      <c r="E6" s="4"/>
      <c r="F6" s="4"/>
      <c r="G6" s="1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>
      <c r="A7" s="10"/>
      <c r="B7" s="5" t="s">
        <v>8</v>
      </c>
      <c r="C7" s="5"/>
      <c r="D7" s="5"/>
      <c r="E7" s="5"/>
      <c r="F7" s="5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>
      <c r="A8" s="10"/>
      <c r="B8" s="5" t="s">
        <v>9</v>
      </c>
      <c r="C8" s="5"/>
      <c r="D8" s="5"/>
      <c r="E8" s="5"/>
      <c r="F8" s="5"/>
      <c r="G8" s="6"/>
      <c r="H8" s="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1" t="s">
        <v>104</v>
      </c>
      <c r="B10" s="20"/>
      <c r="C10" s="12"/>
      <c r="D10" s="12"/>
      <c r="E10" s="12"/>
      <c r="F10" s="12"/>
      <c r="G10" s="12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>
      <c r="A11" s="10"/>
      <c r="B11" s="32" t="s">
        <v>46</v>
      </c>
      <c r="C11" s="15"/>
      <c r="D11" s="15"/>
      <c r="E11" s="15"/>
      <c r="F11" s="82">
        <v>4000</v>
      </c>
      <c r="G11" s="33" t="s">
        <v>79</v>
      </c>
      <c r="H11" s="1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10"/>
      <c r="B12" s="32" t="s">
        <v>47</v>
      </c>
      <c r="C12" s="15"/>
      <c r="D12" s="15"/>
      <c r="E12" s="15"/>
      <c r="F12" s="15"/>
      <c r="G12" s="70">
        <v>0.08</v>
      </c>
      <c r="H12" s="16" t="s">
        <v>48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>
      <c r="A13" s="10"/>
      <c r="B13" s="24" t="s">
        <v>49</v>
      </c>
      <c r="C13" s="15"/>
      <c r="D13" s="15"/>
      <c r="E13" s="15"/>
      <c r="F13" s="15"/>
      <c r="G13" s="15"/>
      <c r="H13" s="1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>
      <c r="A14" s="10"/>
      <c r="B14" s="24"/>
      <c r="C14" s="15"/>
      <c r="D14" s="15"/>
      <c r="E14" s="15"/>
      <c r="F14" s="15"/>
      <c r="G14" s="15"/>
      <c r="H14" s="1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>
      <c r="A15" s="10"/>
      <c r="B15" s="24"/>
      <c r="C15" s="15"/>
      <c r="D15" s="15"/>
      <c r="E15" s="49"/>
      <c r="F15" s="15"/>
      <c r="G15" s="15"/>
      <c r="H15" s="1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0.25">
      <c r="A16" s="46">
        <f>IF($H$1=852456,E16,"")</f>
      </c>
      <c r="B16" s="84" t="s">
        <v>89</v>
      </c>
      <c r="C16" s="94"/>
      <c r="D16" s="48" t="str">
        <f>IF(AND(C16&gt;=E16-0.01,C16&lt;=E16+0.01),"richtig","falsch")</f>
        <v>falsch</v>
      </c>
      <c r="E16" s="47">
        <f>F11*(1+$G$12)</f>
        <v>4320</v>
      </c>
      <c r="F16" s="15"/>
      <c r="G16" s="15"/>
      <c r="H16" s="1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0.25">
      <c r="A17" s="46">
        <f>IF($H$1=852456,E17,"")</f>
      </c>
      <c r="B17" s="84" t="s">
        <v>90</v>
      </c>
      <c r="C17" s="94"/>
      <c r="D17" s="48" t="str">
        <f>IF(AND(C17&gt;=E17-0.01,C17&lt;=E17+0.01),"richtig","falsch")</f>
        <v>falsch</v>
      </c>
      <c r="E17" s="47">
        <f>E16*(1+$G$12)</f>
        <v>4665.6</v>
      </c>
      <c r="F17" s="15"/>
      <c r="G17" s="15"/>
      <c r="H17" s="1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0.25">
      <c r="A18" s="46">
        <f>IF($H$1=852456,E18,"")</f>
      </c>
      <c r="B18" s="84" t="s">
        <v>91</v>
      </c>
      <c r="C18" s="94"/>
      <c r="D18" s="48" t="str">
        <f>IF(AND(C18&gt;=E18-0.01,C18&lt;=E18+0.01),"richtig","falsch")</f>
        <v>falsch</v>
      </c>
      <c r="E18" s="47">
        <f>E17*(1+$G$12)</f>
        <v>5038.848000000001</v>
      </c>
      <c r="F18" s="15"/>
      <c r="G18" s="15"/>
      <c r="H18" s="1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0.25">
      <c r="A19" s="46">
        <f>IF($H$1=852456,E19,"")</f>
      </c>
      <c r="B19" s="84" t="s">
        <v>92</v>
      </c>
      <c r="C19" s="94"/>
      <c r="D19" s="48" t="str">
        <f>IF(AND(C19&gt;=E19-0.01,C19&lt;=E19+0.01),"richtig","falsch")</f>
        <v>falsch</v>
      </c>
      <c r="E19" s="47">
        <f>E18*(1+$G$12)</f>
        <v>5441.955840000001</v>
      </c>
      <c r="F19" s="15"/>
      <c r="G19" s="15"/>
      <c r="H19" s="1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>
      <c r="A20" s="10"/>
      <c r="B20" s="24" t="s">
        <v>50</v>
      </c>
      <c r="C20" s="15"/>
      <c r="D20" s="15"/>
      <c r="E20" s="15"/>
      <c r="F20" s="15"/>
      <c r="G20" s="15"/>
      <c r="H20" s="1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24"/>
      <c r="C21" s="15"/>
      <c r="D21" s="15"/>
      <c r="E21" s="15"/>
      <c r="F21" s="15"/>
      <c r="G21" s="15"/>
      <c r="H21" s="1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thickBot="1">
      <c r="A22" s="10"/>
      <c r="B22" s="26"/>
      <c r="C22" s="17"/>
      <c r="D22" s="17"/>
      <c r="E22" s="17"/>
      <c r="F22" s="17"/>
      <c r="G22" s="17"/>
      <c r="H22" s="1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thickBo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0.25">
      <c r="A25" s="11" t="s">
        <v>107</v>
      </c>
      <c r="B25" s="57"/>
      <c r="C25" s="58"/>
      <c r="D25" s="58"/>
      <c r="E25" s="58"/>
      <c r="F25" s="58"/>
      <c r="G25" s="58"/>
      <c r="H25" s="59"/>
      <c r="I25" s="51"/>
      <c r="J25" s="51"/>
      <c r="K25" s="5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>
      <c r="A26" s="51"/>
      <c r="B26" s="21" t="s">
        <v>83</v>
      </c>
      <c r="C26" s="22"/>
      <c r="D26" s="22"/>
      <c r="E26" s="82">
        <v>80000</v>
      </c>
      <c r="F26" s="22" t="s">
        <v>84</v>
      </c>
      <c r="G26" s="22"/>
      <c r="H26" s="23"/>
      <c r="I26" s="51"/>
      <c r="J26" s="51"/>
      <c r="K26" s="5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>
      <c r="A27" s="51"/>
      <c r="B27" s="21" t="s">
        <v>85</v>
      </c>
      <c r="C27" s="73">
        <v>0.07</v>
      </c>
      <c r="D27" s="22" t="s">
        <v>86</v>
      </c>
      <c r="E27" s="73">
        <v>0.025</v>
      </c>
      <c r="F27" s="22" t="s">
        <v>87</v>
      </c>
      <c r="G27" s="22"/>
      <c r="H27" s="23"/>
      <c r="I27" s="51"/>
      <c r="J27" s="51"/>
      <c r="K27" s="5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>
      <c r="A28" s="51"/>
      <c r="B28" s="21" t="s">
        <v>88</v>
      </c>
      <c r="C28" s="22"/>
      <c r="D28" s="22"/>
      <c r="E28" s="22"/>
      <c r="F28" s="22"/>
      <c r="G28" s="22"/>
      <c r="H28" s="23"/>
      <c r="I28" s="51"/>
      <c r="J28" s="51"/>
      <c r="K28" s="5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>
      <c r="A29" s="51"/>
      <c r="B29" s="21" t="s">
        <v>93</v>
      </c>
      <c r="C29" s="22"/>
      <c r="D29" s="22"/>
      <c r="E29" s="22"/>
      <c r="F29" s="22"/>
      <c r="G29" s="22"/>
      <c r="H29" s="23"/>
      <c r="I29" s="51"/>
      <c r="J29" s="51"/>
      <c r="K29" s="5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>
      <c r="A30" s="51"/>
      <c r="B30" s="21"/>
      <c r="C30" s="22"/>
      <c r="D30" s="22"/>
      <c r="E30" s="22"/>
      <c r="F30" s="22"/>
      <c r="G30" s="22"/>
      <c r="H30" s="23"/>
      <c r="I30" s="51"/>
      <c r="J30" s="51"/>
      <c r="K30" s="5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>
      <c r="A31" s="51"/>
      <c r="B31" s="24" t="s">
        <v>28</v>
      </c>
      <c r="C31" s="22"/>
      <c r="D31" s="22"/>
      <c r="E31" s="22"/>
      <c r="F31" s="22"/>
      <c r="G31" s="22"/>
      <c r="H31" s="23"/>
      <c r="I31" s="51"/>
      <c r="J31" s="51"/>
      <c r="K31" s="5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0.25">
      <c r="A32" s="46">
        <f>IF($H$1=852456,E32,"")</f>
      </c>
      <c r="B32" s="7" t="s">
        <v>11</v>
      </c>
      <c r="C32" s="94"/>
      <c r="D32" s="9" t="str">
        <f>IF(AND(C32&gt;=E32-0.01,C32&lt;=E32+0.01),"richtig","falsch")</f>
        <v>falsch</v>
      </c>
      <c r="E32" s="47">
        <f>E26*(C27+E27)/12</f>
        <v>633.3333333333334</v>
      </c>
      <c r="F32" s="22"/>
      <c r="G32" s="22"/>
      <c r="H32" s="23"/>
      <c r="I32" s="51"/>
      <c r="J32" s="51"/>
      <c r="K32" s="5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thickBot="1">
      <c r="A33" s="51"/>
      <c r="B33" s="60"/>
      <c r="C33" s="61"/>
      <c r="D33" s="61"/>
      <c r="E33" s="61"/>
      <c r="F33" s="61"/>
      <c r="G33" s="61"/>
      <c r="H33" s="62"/>
      <c r="I33" s="51"/>
      <c r="J33" s="51"/>
      <c r="K33" s="5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thickBot="1">
      <c r="A35" s="10"/>
      <c r="B35" s="10"/>
      <c r="C35" s="10"/>
      <c r="D35" s="10"/>
      <c r="E35" s="10"/>
      <c r="F35" s="10"/>
      <c r="G35" s="10"/>
      <c r="H35" s="10"/>
      <c r="I35" s="51"/>
      <c r="J35" s="51"/>
      <c r="K35" s="5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0.25">
      <c r="A36" s="11" t="s">
        <v>114</v>
      </c>
      <c r="B36" s="20"/>
      <c r="C36" s="12"/>
      <c r="D36" s="12"/>
      <c r="E36" s="12"/>
      <c r="F36" s="12"/>
      <c r="G36" s="58"/>
      <c r="H36" s="59"/>
      <c r="I36" s="51"/>
      <c r="J36" s="51"/>
      <c r="K36" s="5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51" t="s">
        <v>108</v>
      </c>
      <c r="B37" s="21" t="s">
        <v>120</v>
      </c>
      <c r="C37" s="22"/>
      <c r="D37" s="22"/>
      <c r="E37" s="22"/>
      <c r="F37" s="22"/>
      <c r="G37" s="22"/>
      <c r="H37" s="23"/>
      <c r="I37" s="51"/>
      <c r="J37" s="51"/>
      <c r="K37" s="5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21" t="s">
        <v>109</v>
      </c>
      <c r="C38" s="22"/>
      <c r="D38" s="22"/>
      <c r="E38" s="22"/>
      <c r="F38" s="22"/>
      <c r="G38" s="22"/>
      <c r="H38" s="23"/>
      <c r="I38" s="51"/>
      <c r="J38" s="51"/>
      <c r="K38" s="5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21" t="s">
        <v>111</v>
      </c>
      <c r="C39" s="22"/>
      <c r="D39" s="22"/>
      <c r="E39" s="106">
        <v>0.01</v>
      </c>
      <c r="F39" s="22"/>
      <c r="G39" s="22"/>
      <c r="H39" s="23"/>
      <c r="I39" s="51"/>
      <c r="J39" s="51"/>
      <c r="K39" s="51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21" t="s">
        <v>110</v>
      </c>
      <c r="C40" s="22"/>
      <c r="D40" s="22"/>
      <c r="E40" s="106">
        <v>0.02</v>
      </c>
      <c r="F40" s="22"/>
      <c r="G40" s="22"/>
      <c r="H40" s="23"/>
      <c r="I40" s="51"/>
      <c r="J40" s="51"/>
      <c r="K40" s="51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21" t="s">
        <v>112</v>
      </c>
      <c r="C41" s="22"/>
      <c r="D41" s="22"/>
      <c r="E41" s="106">
        <v>0.03</v>
      </c>
      <c r="F41" s="22"/>
      <c r="G41" s="22"/>
      <c r="H41" s="23"/>
      <c r="I41" s="51"/>
      <c r="J41" s="51"/>
      <c r="K41" s="5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21" t="s">
        <v>119</v>
      </c>
      <c r="C42" s="22"/>
      <c r="D42" s="22"/>
      <c r="E42" s="22"/>
      <c r="F42" s="22"/>
      <c r="G42" s="22"/>
      <c r="H42" s="23"/>
      <c r="I42" s="51"/>
      <c r="J42" s="51"/>
      <c r="K42" s="5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21" t="s">
        <v>118</v>
      </c>
      <c r="C43" s="82">
        <v>5000</v>
      </c>
      <c r="D43" s="22" t="s">
        <v>113</v>
      </c>
      <c r="E43" s="22"/>
      <c r="F43" s="22"/>
      <c r="G43" s="22"/>
      <c r="H43" s="23"/>
      <c r="I43" s="51"/>
      <c r="J43" s="51"/>
      <c r="K43" s="5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21"/>
      <c r="C44" s="22"/>
      <c r="D44" s="22"/>
      <c r="E44" s="22"/>
      <c r="F44" s="22"/>
      <c r="G44" s="22"/>
      <c r="H44" s="23"/>
      <c r="I44" s="51"/>
      <c r="J44" s="51"/>
      <c r="K44" s="5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0.25">
      <c r="A45" s="46">
        <f>IF($H$1=852456,E45,"")</f>
      </c>
      <c r="B45" s="84" t="s">
        <v>89</v>
      </c>
      <c r="C45" s="94"/>
      <c r="D45" s="48" t="str">
        <f>IF(AND(C45&gt;=E45-0.01,C45&lt;=E45+0.01),"richtig","falsch")</f>
        <v>falsch</v>
      </c>
      <c r="E45" s="47">
        <f>C43*(1+E39)</f>
        <v>5050</v>
      </c>
      <c r="F45" s="22"/>
      <c r="G45" s="22"/>
      <c r="H45" s="23"/>
      <c r="I45" s="51"/>
      <c r="J45" s="51"/>
      <c r="K45" s="5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0.25">
      <c r="A46" s="46">
        <f>IF($H$1=852456,E46,"")</f>
      </c>
      <c r="B46" s="84" t="s">
        <v>90</v>
      </c>
      <c r="C46" s="94"/>
      <c r="D46" s="48" t="str">
        <f>IF(AND(C46&gt;=E46-0.01,C46&lt;=E46+0.01),"richtig","falsch")</f>
        <v>falsch</v>
      </c>
      <c r="E46" s="47">
        <f>E45*(1+E40)</f>
        <v>5151</v>
      </c>
      <c r="F46" s="22"/>
      <c r="G46" s="22"/>
      <c r="H46" s="23"/>
      <c r="I46" s="51"/>
      <c r="J46" s="51"/>
      <c r="K46" s="5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0.25">
      <c r="A47" s="46">
        <f>IF($H$1=852456,E47,"")</f>
      </c>
      <c r="B47" s="84" t="s">
        <v>91</v>
      </c>
      <c r="C47" s="94"/>
      <c r="D47" s="48" t="str">
        <f>IF(AND(C47&gt;=E47-0.01,C47&lt;=E47+0.01),"richtig","falsch")</f>
        <v>falsch</v>
      </c>
      <c r="E47" s="47">
        <f>E46*(1+E41)</f>
        <v>5305.53</v>
      </c>
      <c r="F47" s="22"/>
      <c r="G47" s="22"/>
      <c r="H47" s="23"/>
      <c r="I47" s="51"/>
      <c r="J47" s="51"/>
      <c r="K47" s="51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0.25">
      <c r="A48" s="96"/>
      <c r="B48" s="24" t="s">
        <v>50</v>
      </c>
      <c r="C48" s="105"/>
      <c r="D48" s="97"/>
      <c r="E48" s="95"/>
      <c r="F48" s="22"/>
      <c r="G48" s="22"/>
      <c r="H48" s="23"/>
      <c r="I48" s="51"/>
      <c r="J48" s="51"/>
      <c r="K48" s="5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thickBot="1">
      <c r="A49" s="51"/>
      <c r="B49" s="60"/>
      <c r="C49" s="61"/>
      <c r="D49" s="61"/>
      <c r="E49" s="61"/>
      <c r="F49" s="61"/>
      <c r="G49" s="61"/>
      <c r="H49" s="62"/>
      <c r="I49" s="51"/>
      <c r="J49" s="51"/>
      <c r="K49" s="51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</sheetData>
  <sheetProtection password="8AA9" sheet="1" objects="1" scenarios="1" selectLockedCells="1"/>
  <mergeCells count="3">
    <mergeCell ref="B1:G1"/>
    <mergeCell ref="C2:F2"/>
    <mergeCell ref="I1:K1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2009-08-10T13:11:41Z</dcterms:created>
  <dcterms:modified xsi:type="dcterms:W3CDTF">2009-11-18T15:44:28Z</dcterms:modified>
  <cp:category/>
  <cp:version/>
  <cp:contentType/>
  <cp:contentStatus/>
</cp:coreProperties>
</file>