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2270" activeTab="0"/>
  </bookViews>
  <sheets>
    <sheet name="Aufgabe1" sheetId="1" r:id="rId1"/>
    <sheet name="Aufgabe2" sheetId="2" r:id="rId2"/>
    <sheet name="Aufgabe3" sheetId="3" r:id="rId3"/>
    <sheet name="Aufgabe4" sheetId="4" r:id="rId4"/>
    <sheet name="Aufgabe 5" sheetId="5" r:id="rId5"/>
  </sheets>
  <definedNames/>
  <calcPr fullCalcOnLoad="1"/>
</workbook>
</file>

<file path=xl/sharedStrings.xml><?xml version="1.0" encoding="utf-8"?>
<sst xmlns="http://schemas.openxmlformats.org/spreadsheetml/2006/main" count="151" uniqueCount="47">
  <si>
    <t>Beschränktes Wachstum</t>
  </si>
  <si>
    <t>B(0)=</t>
  </si>
  <si>
    <t>k=</t>
  </si>
  <si>
    <t>S=</t>
  </si>
  <si>
    <t>B(1)=</t>
  </si>
  <si>
    <t>B(2)=</t>
  </si>
  <si>
    <t>B(3)=</t>
  </si>
  <si>
    <t>B(4)=</t>
  </si>
  <si>
    <t>Gegeben ist:</t>
  </si>
  <si>
    <t>Änderungsrate=k*(S-B(t))</t>
  </si>
  <si>
    <t>k=Proportionalitätsfaktor</t>
  </si>
  <si>
    <t>S=Schranke</t>
  </si>
  <si>
    <t>S-B(t)=Sättigungsmanko</t>
  </si>
  <si>
    <r>
      <t xml:space="preserve">Bestand zum Zeitpunkt t+1= </t>
    </r>
    <r>
      <rPr>
        <sz val="12"/>
        <color indexed="10"/>
        <rFont val="Arial"/>
        <family val="2"/>
      </rPr>
      <t>B(t+1)=B(t)+k*(S-B(t))</t>
    </r>
  </si>
  <si>
    <t xml:space="preserve">Du kannst in die grünen Felder selbst Werte eingeben oder mit den </t>
  </si>
  <si>
    <t>vorgegebenen Werten weiterrechnen .</t>
  </si>
  <si>
    <t>Die Werte für die blauen Felder müssen zuerst berechnet werden.</t>
  </si>
  <si>
    <t>Trage die Lösungen dann bis auf die dritte Stelle genau in die blauen Felder ein.</t>
  </si>
  <si>
    <t>In den gelb unterlegten Feldern bekommst du eine Rückmeldung ob du richtig</t>
  </si>
  <si>
    <t>oder falsch gerechnet hast.</t>
  </si>
  <si>
    <t>Aufgabe1:</t>
  </si>
  <si>
    <t>© Otto Fell</t>
  </si>
  <si>
    <t>Trage die Lösungen dann in die blauen Felder ein.</t>
  </si>
  <si>
    <t>Aufgabe 2:</t>
  </si>
  <si>
    <t>Berechne: Proportionalitätsfaktor k ;B(2); B(3); B(4)</t>
  </si>
  <si>
    <t xml:space="preserve">Durch großzügiges Runden werden die Werte sehr schnell recht ungenau. </t>
  </si>
  <si>
    <t>Es könnten deshalb Fehler angezeigt werden, obwohl im Prinzip richtig gerechnet wurde.</t>
  </si>
  <si>
    <t>Speichere deshalb den Wert für k mit der maximalen Taschenrechnergenauigkeit und rechne mit diesem gespeicherten Wert weiter.</t>
  </si>
  <si>
    <t>Zur Berechnung von B(t+1) verwende die "Ans" Taste auf dem Taschenrechner um B(t) einzugeben.</t>
  </si>
  <si>
    <t>Berechne:                     B(1); B(2); B(3) ;B(4)</t>
  </si>
  <si>
    <t>Aufgabe 3:</t>
  </si>
  <si>
    <t>Berechne:           Schranke S; B(2); B(3); B(4)</t>
  </si>
  <si>
    <t>Speichere deshalb den Wert für S mit der maximalen Taschenrechnergenauigkeit und rechne mit diesem gespeicherten Wert weiter.</t>
  </si>
  <si>
    <t>Aufgabe 4:</t>
  </si>
  <si>
    <t>Berechne:     Schranke S;  Proportionalitätsfaktor k,   B(3);  B(4); B(5)</t>
  </si>
  <si>
    <t>Speichere deshalb die Werte für S und k mit der maximalen Taschenrechnergenauigkeit und rechne mit diesem gespeicherten Wert weiter.</t>
  </si>
  <si>
    <t>Hilfe anzeigen? Schreibe ja in die nächste Zelle.</t>
  </si>
  <si>
    <t>B(5)=</t>
  </si>
  <si>
    <t>oatcthoi</t>
  </si>
  <si>
    <t>Aufgabe 5:</t>
  </si>
  <si>
    <t>Hilfe anzeigen?</t>
  </si>
  <si>
    <t>* B( t ) +</t>
  </si>
  <si>
    <t>Schreibe ja in die nächste Zelle.</t>
  </si>
  <si>
    <t>a)    Berechne B(1); B(2); bis B(5).</t>
  </si>
  <si>
    <t>b)    Zeige, dass es sich um beschränktes Wachstum handelt.   Bestimme den Proportionalitätsfaktor k und die Schranke S.</t>
  </si>
  <si>
    <t>Bei einem Wachstumsvorgang mit dem Anfangsbestand    B ( 0 ) =</t>
  </si>
  <si>
    <t xml:space="preserve">gilt für den Bestand nach t+1 Zeitschritten                       B  ( t + 1 ) =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</si>
</sst>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10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10"/>
      <color indexed="61"/>
      <name val="Arial"/>
      <family val="0"/>
    </font>
    <font>
      <sz val="10"/>
      <color indexed="58"/>
      <name val="Arial"/>
      <family val="0"/>
    </font>
    <font>
      <sz val="12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/>
    </xf>
    <xf numFmtId="0" fontId="0" fillId="5" borderId="1" xfId="0" applyFill="1" applyBorder="1" applyAlignment="1">
      <alignment horizontal="right"/>
    </xf>
    <xf numFmtId="0" fontId="0" fillId="5" borderId="0" xfId="0" applyFill="1" applyAlignment="1">
      <alignment horizontal="righ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5" borderId="0" xfId="0" applyFont="1" applyFill="1" applyAlignment="1">
      <alignment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 applyProtection="1">
      <alignment/>
      <protection locked="0"/>
    </xf>
    <xf numFmtId="0" fontId="6" fillId="5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5" fillId="5" borderId="0" xfId="0" applyFont="1" applyFill="1" applyAlignment="1" applyProtection="1">
      <alignment/>
      <protection locked="0"/>
    </xf>
    <xf numFmtId="0" fontId="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2" borderId="0" xfId="0" applyFill="1" applyBorder="1" applyAlignment="1" applyProtection="1">
      <alignment horizontal="center"/>
      <protection locked="0"/>
    </xf>
    <xf numFmtId="0" fontId="4" fillId="5" borderId="0" xfId="0" applyFont="1" applyFill="1" applyAlignment="1">
      <alignment/>
    </xf>
    <xf numFmtId="0" fontId="0" fillId="2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/>
    </xf>
    <xf numFmtId="0" fontId="3" fillId="5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 applyProtection="1">
      <alignment/>
      <protection locked="0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0" fontId="0" fillId="3" borderId="0" xfId="0" applyFill="1" applyAlignment="1" applyProtection="1">
      <alignment horizontal="center"/>
      <protection locked="0"/>
    </xf>
    <xf numFmtId="164" fontId="0" fillId="5" borderId="0" xfId="0" applyNumberFormat="1" applyFill="1" applyAlignment="1">
      <alignment/>
    </xf>
    <xf numFmtId="0" fontId="9" fillId="5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  <xf numFmtId="2" fontId="0" fillId="5" borderId="0" xfId="0" applyNumberFormat="1" applyFill="1" applyAlignment="1">
      <alignment shrinkToFit="1"/>
    </xf>
    <xf numFmtId="0" fontId="0" fillId="4" borderId="0" xfId="0" applyFill="1" applyAlignment="1" applyProtection="1">
      <alignment horizontal="center"/>
      <protection/>
    </xf>
    <xf numFmtId="0" fontId="0" fillId="5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83"/>
  <sheetViews>
    <sheetView tabSelected="1" workbookViewId="0" topLeftCell="A1">
      <selection activeCell="H1" sqref="H1"/>
    </sheetView>
  </sheetViews>
  <sheetFormatPr defaultColWidth="11.421875" defaultRowHeight="12.75"/>
  <sheetData>
    <row r="1" spans="1:17" ht="20.25" customHeight="1">
      <c r="A1" s="5"/>
      <c r="B1" s="25" t="s">
        <v>0</v>
      </c>
      <c r="C1" s="25"/>
      <c r="D1" s="25"/>
      <c r="E1" s="25"/>
      <c r="F1" s="6"/>
      <c r="G1" s="5" t="s">
        <v>21</v>
      </c>
      <c r="H1" s="30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11" t="s">
        <v>14</v>
      </c>
      <c r="B3" s="11"/>
      <c r="C3" s="11"/>
      <c r="D3" s="11"/>
      <c r="E3" s="11"/>
      <c r="F3" s="1"/>
      <c r="G3" s="1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11" t="s">
        <v>15</v>
      </c>
      <c r="B4" s="11"/>
      <c r="C4" s="11"/>
      <c r="D4" s="11"/>
      <c r="E4" s="1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>
      <c r="A5" s="12" t="s">
        <v>16</v>
      </c>
      <c r="B5" s="12"/>
      <c r="C5" s="12"/>
      <c r="D5" s="12"/>
      <c r="E5" s="12"/>
      <c r="F5" s="12"/>
      <c r="G5" s="12"/>
      <c r="H5" s="5"/>
      <c r="I5" s="14"/>
      <c r="J5" s="5"/>
      <c r="K5" s="5"/>
      <c r="L5" s="5"/>
      <c r="M5" s="5"/>
      <c r="N5" s="5"/>
      <c r="O5" s="5"/>
      <c r="P5" s="5"/>
      <c r="Q5" s="5"/>
    </row>
    <row r="6" spans="1:17" ht="15">
      <c r="A6" s="12" t="s">
        <v>17</v>
      </c>
      <c r="B6" s="12"/>
      <c r="C6" s="12"/>
      <c r="D6" s="12"/>
      <c r="E6" s="12"/>
      <c r="F6" s="2"/>
      <c r="G6" s="2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">
      <c r="A7" s="13" t="s">
        <v>18</v>
      </c>
      <c r="B7" s="13"/>
      <c r="C7" s="13"/>
      <c r="D7" s="13"/>
      <c r="E7" s="13"/>
      <c r="F7" s="3"/>
      <c r="G7" s="3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>
      <c r="A8" s="13" t="s">
        <v>19</v>
      </c>
      <c r="B8" s="13"/>
      <c r="C8" s="13"/>
      <c r="D8" s="13"/>
      <c r="E8" s="13"/>
      <c r="F8" s="3"/>
      <c r="G8" s="3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5"/>
      <c r="B9" s="7"/>
      <c r="C9" s="7"/>
      <c r="D9" s="7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5"/>
      <c r="B10" s="5"/>
      <c r="C10" s="8" t="s">
        <v>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>
      <c r="A11" s="5"/>
      <c r="B11" s="5"/>
      <c r="C11" s="8" t="s">
        <v>10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>
      <c r="A12" s="5"/>
      <c r="B12" s="5"/>
      <c r="C12" s="8" t="s">
        <v>11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5"/>
      <c r="B13" s="5"/>
      <c r="C13" s="8" t="s">
        <v>12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5"/>
      <c r="B14" s="5"/>
      <c r="C14" s="8" t="s">
        <v>13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5"/>
      <c r="B15" s="5"/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5"/>
      <c r="B16" s="26" t="s">
        <v>20</v>
      </c>
      <c r="C16" s="26"/>
      <c r="D16" s="26"/>
      <c r="E16" s="2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/>
      <c r="B17" s="5"/>
      <c r="C17" s="28" t="s">
        <v>8</v>
      </c>
      <c r="D17" s="2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2.75">
      <c r="A18" s="5"/>
      <c r="B18" s="5"/>
      <c r="C18" s="9" t="s">
        <v>1</v>
      </c>
      <c r="D18" s="16">
        <v>400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2.75">
      <c r="A19" s="5"/>
      <c r="B19" s="5"/>
      <c r="C19" s="9" t="s">
        <v>2</v>
      </c>
      <c r="D19" s="16">
        <v>0.3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2.75">
      <c r="A20" s="5"/>
      <c r="B20" s="5"/>
      <c r="C20" s="9" t="s">
        <v>3</v>
      </c>
      <c r="D20" s="16">
        <v>5000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5"/>
      <c r="B22" s="27" t="s">
        <v>29</v>
      </c>
      <c r="C22" s="27"/>
      <c r="D22" s="27"/>
      <c r="E22" s="2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5"/>
      <c r="B25" s="5"/>
      <c r="C25" s="10" t="s">
        <v>1</v>
      </c>
      <c r="D25" s="17"/>
      <c r="E25" s="5">
        <f>IF($H$1=852456,D27,"")</f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5"/>
      <c r="B26" s="5"/>
      <c r="C26" s="5"/>
      <c r="D26" s="4" t="str">
        <f>IF(AND(D25&lt;=D27+0.1,D25&gt;=D27-0.1),"richtig","falsch")</f>
        <v>falsch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5"/>
      <c r="B27" s="15"/>
      <c r="C27" s="15" t="s">
        <v>1</v>
      </c>
      <c r="D27" s="15">
        <f>D18</f>
        <v>400</v>
      </c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5"/>
      <c r="B28" s="5"/>
      <c r="C28" s="10" t="s">
        <v>4</v>
      </c>
      <c r="D28" s="17"/>
      <c r="E28" s="5">
        <f>IF($H$1=852456,D30,"")</f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>
      <c r="A29" s="5"/>
      <c r="B29" s="5"/>
      <c r="C29" s="5"/>
      <c r="D29" s="4" t="str">
        <f>IF(AND(D28&lt;=D30+0.1,D28&gt;=D30-0.1),"richtig","falsch")</f>
        <v>falsch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>
      <c r="A30" s="5"/>
      <c r="B30" s="15"/>
      <c r="C30" s="15" t="s">
        <v>4</v>
      </c>
      <c r="D30" s="15">
        <f>D27+$D$19*($D$20-D27)</f>
        <v>1780</v>
      </c>
      <c r="E30" s="18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.75">
      <c r="A32" s="5"/>
      <c r="B32" s="5"/>
      <c r="C32" s="10" t="s">
        <v>5</v>
      </c>
      <c r="D32" s="17"/>
      <c r="E32" s="5">
        <f>IF($H$1=852456,D34,"")</f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.75">
      <c r="A33" s="5"/>
      <c r="B33" s="5"/>
      <c r="C33" s="5"/>
      <c r="D33" s="4" t="str">
        <f>IF(AND(D32&lt;=D34+0.1,D32&gt;=D34-0.1),"richtig","falsch")</f>
        <v>falsch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s="5"/>
      <c r="B34" s="15"/>
      <c r="C34" s="15" t="s">
        <v>5</v>
      </c>
      <c r="D34" s="15">
        <f>D30+$D$19*($D$20-D30)</f>
        <v>2746</v>
      </c>
      <c r="E34" s="18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.75">
      <c r="A36" s="5"/>
      <c r="B36" s="5"/>
      <c r="C36" s="10" t="s">
        <v>6</v>
      </c>
      <c r="D36" s="17"/>
      <c r="E36" s="5">
        <f>IF($H$1=852456,D38,"")</f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>
      <c r="A37" s="5"/>
      <c r="B37" s="5"/>
      <c r="C37" s="5"/>
      <c r="D37" s="4" t="str">
        <f>IF(AND(D36&lt;=D38+0.1,D36&gt;=D38-0.1),"richtig","falsch")</f>
        <v>falsch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.75">
      <c r="A38" s="5"/>
      <c r="B38" s="15"/>
      <c r="C38" s="15" t="s">
        <v>6</v>
      </c>
      <c r="D38" s="15">
        <f>D34+$D$19*($D$20-D34)</f>
        <v>3422.2</v>
      </c>
      <c r="E38" s="18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75">
      <c r="A40" s="5"/>
      <c r="B40" s="5"/>
      <c r="C40" s="10" t="s">
        <v>7</v>
      </c>
      <c r="D40" s="17"/>
      <c r="E40" s="5">
        <f>IF($H$1=852456,D42,"")</f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.75">
      <c r="A41" s="5"/>
      <c r="B41" s="5"/>
      <c r="C41" s="5"/>
      <c r="D41" s="4" t="str">
        <f>IF(AND(D40&lt;=D42+0.1,D40&gt;=D42-0.1),"richtig","falsch")</f>
        <v>falsch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5"/>
      <c r="B42" s="15"/>
      <c r="C42" s="15" t="s">
        <v>7</v>
      </c>
      <c r="D42" s="15">
        <f>D38+$D$19*($D$20-D38)</f>
        <v>3895.54</v>
      </c>
      <c r="E42" s="1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5"/>
      <c r="B43" s="15"/>
      <c r="C43" s="15"/>
      <c r="D43" s="15"/>
      <c r="E43" s="1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</sheetData>
  <sheetProtection password="8089" sheet="1" objects="1" scenarios="1" selectLockedCells="1"/>
  <mergeCells count="4">
    <mergeCell ref="B1:E1"/>
    <mergeCell ref="B16:E16"/>
    <mergeCell ref="B22:E22"/>
    <mergeCell ref="C17:D17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386"/>
  <sheetViews>
    <sheetView workbookViewId="0" topLeftCell="A1">
      <selection activeCell="H1" sqref="H1"/>
    </sheetView>
  </sheetViews>
  <sheetFormatPr defaultColWidth="11.421875" defaultRowHeight="12.75"/>
  <sheetData>
    <row r="1" spans="1:18" ht="20.25">
      <c r="A1" s="5"/>
      <c r="B1" s="25" t="s">
        <v>0</v>
      </c>
      <c r="C1" s="25"/>
      <c r="D1" s="25"/>
      <c r="E1" s="25"/>
      <c r="F1" s="6"/>
      <c r="G1" s="5" t="s">
        <v>21</v>
      </c>
      <c r="H1" s="30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">
      <c r="A3" s="11" t="s">
        <v>14</v>
      </c>
      <c r="B3" s="11"/>
      <c r="C3" s="11"/>
      <c r="D3" s="11"/>
      <c r="E3" s="11"/>
      <c r="F3" s="1"/>
      <c r="G3" s="1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">
      <c r="A4" s="11" t="s">
        <v>15</v>
      </c>
      <c r="B4" s="11"/>
      <c r="C4" s="11"/>
      <c r="D4" s="11"/>
      <c r="E4" s="1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">
      <c r="A5" s="12" t="s">
        <v>16</v>
      </c>
      <c r="B5" s="12"/>
      <c r="C5" s="12"/>
      <c r="D5" s="12"/>
      <c r="E5" s="12"/>
      <c r="F5" s="12"/>
      <c r="G5" s="12"/>
      <c r="H5" s="5"/>
      <c r="I5" s="14"/>
      <c r="J5" s="5"/>
      <c r="K5" s="5"/>
      <c r="L5" s="5"/>
      <c r="M5" s="5"/>
      <c r="N5" s="5"/>
      <c r="O5" s="5"/>
      <c r="P5" s="5"/>
      <c r="Q5" s="5"/>
      <c r="R5" s="5"/>
    </row>
    <row r="6" spans="1:18" ht="15">
      <c r="A6" s="12" t="s">
        <v>22</v>
      </c>
      <c r="B6" s="12"/>
      <c r="C6" s="12"/>
      <c r="D6" s="12"/>
      <c r="E6" s="12"/>
      <c r="F6" s="2"/>
      <c r="G6" s="2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">
      <c r="A7" s="13" t="s">
        <v>18</v>
      </c>
      <c r="B7" s="13"/>
      <c r="C7" s="13"/>
      <c r="D7" s="13"/>
      <c r="E7" s="13"/>
      <c r="F7" s="3"/>
      <c r="G7" s="3"/>
      <c r="H7" s="54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">
      <c r="A8" s="13" t="s">
        <v>19</v>
      </c>
      <c r="B8" s="13"/>
      <c r="C8" s="13"/>
      <c r="D8" s="13"/>
      <c r="E8" s="13"/>
      <c r="F8" s="3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">
      <c r="A9" s="5"/>
      <c r="B9" s="7"/>
      <c r="C9" s="7"/>
      <c r="D9" s="7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5">
      <c r="A10" s="5"/>
      <c r="B10" s="5"/>
      <c r="C10" s="8" t="s">
        <v>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5">
      <c r="A11" s="5"/>
      <c r="B11" s="5"/>
      <c r="C11" s="8" t="s">
        <v>10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5">
      <c r="A12" s="5"/>
      <c r="B12" s="5"/>
      <c r="C12" s="8" t="s">
        <v>11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">
      <c r="A13" s="5"/>
      <c r="B13" s="5"/>
      <c r="C13" s="8" t="s">
        <v>12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5">
      <c r="A14" s="5"/>
      <c r="B14" s="5"/>
      <c r="C14" s="8" t="s">
        <v>13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5">
      <c r="A15" s="5"/>
      <c r="B15" s="5"/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5">
      <c r="A16" s="5"/>
      <c r="B16" s="29" t="s">
        <v>23</v>
      </c>
      <c r="C16" s="29"/>
      <c r="D16" s="29"/>
      <c r="E16" s="2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28" t="s">
        <v>8</v>
      </c>
      <c r="D17" s="2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2.75">
      <c r="A18" s="5"/>
      <c r="B18" s="5"/>
      <c r="C18" s="9" t="s">
        <v>1</v>
      </c>
      <c r="D18" s="16">
        <v>500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5"/>
      <c r="B19" s="5"/>
      <c r="C19" s="9" t="s">
        <v>4</v>
      </c>
      <c r="D19" s="16">
        <v>1000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2.75">
      <c r="A20" s="5"/>
      <c r="B20" s="5"/>
      <c r="C20" s="9" t="s">
        <v>3</v>
      </c>
      <c r="D20" s="16">
        <v>6000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2.75">
      <c r="A21" s="5"/>
      <c r="B21" s="5"/>
      <c r="C21" s="19"/>
      <c r="D21" s="2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27" t="s">
        <v>24</v>
      </c>
      <c r="C22" s="27"/>
      <c r="D22" s="27"/>
      <c r="E22" s="27"/>
      <c r="F22" s="2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 t="s">
        <v>25</v>
      </c>
      <c r="B23" s="5"/>
      <c r="C23" s="8"/>
      <c r="D23" s="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 t="s">
        <v>26</v>
      </c>
      <c r="B24" s="5"/>
      <c r="C24" s="8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2.75">
      <c r="A25" s="5" t="s">
        <v>27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5" t="s">
        <v>28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5"/>
      <c r="B28" s="5"/>
      <c r="C28" s="10" t="s">
        <v>2</v>
      </c>
      <c r="D28" s="17"/>
      <c r="E28" s="5">
        <f>IF($H$1=852456,D30,"")</f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s="5"/>
      <c r="B29" s="5"/>
      <c r="C29" s="5"/>
      <c r="D29" s="4" t="str">
        <f>IF(AND(D28&lt;=D30+0.00001,D28&gt;=D30-0.00001),"richtig","falsch")</f>
        <v>falsch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5"/>
      <c r="B30" s="15"/>
      <c r="C30" s="15" t="s">
        <v>2</v>
      </c>
      <c r="D30" s="15">
        <f>(D19-D18)/(D20-D18)</f>
        <v>0.09090909090909091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5"/>
      <c r="B31" s="15"/>
      <c r="C31" s="15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5"/>
      <c r="B32" s="5"/>
      <c r="C32" s="10" t="s">
        <v>1</v>
      </c>
      <c r="D32" s="17"/>
      <c r="E32" s="5">
        <f>IF($H$1=852456,D34,"")</f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5"/>
      <c r="B33" s="5"/>
      <c r="C33" s="5"/>
      <c r="D33" s="4" t="str">
        <f>IF(AND(D32&lt;=D34+0.1,D32&gt;=D34-0.1),"richtig","falsch")</f>
        <v>falsch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5"/>
      <c r="B34" s="15"/>
      <c r="C34" s="15" t="s">
        <v>1</v>
      </c>
      <c r="D34" s="15">
        <f>D18</f>
        <v>500</v>
      </c>
      <c r="E34" s="2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5"/>
      <c r="B35" s="15"/>
      <c r="C35" s="15"/>
      <c r="D35" s="15"/>
      <c r="E35" s="2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5"/>
      <c r="B36" s="5"/>
      <c r="C36" s="10" t="s">
        <v>4</v>
      </c>
      <c r="D36" s="17"/>
      <c r="E36" s="5">
        <f>IF($H$1=852456,D38,"")</f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5"/>
      <c r="B37" s="5"/>
      <c r="C37" s="5"/>
      <c r="D37" s="4" t="str">
        <f>IF(AND(D36&lt;=D38+0.1,D36&gt;=D38-0.1),"richtig","falsch")</f>
        <v>falsch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5"/>
      <c r="B38" s="15"/>
      <c r="C38" s="15" t="s">
        <v>4</v>
      </c>
      <c r="D38" s="15">
        <f>D19</f>
        <v>1000</v>
      </c>
      <c r="E38" s="18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5"/>
      <c r="B40" s="5"/>
      <c r="C40" s="10" t="s">
        <v>5</v>
      </c>
      <c r="D40" s="17"/>
      <c r="E40" s="5">
        <f>IF($H$1=852456,D42,"")</f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5"/>
      <c r="B41" s="5"/>
      <c r="C41" s="5"/>
      <c r="D41" s="4" t="str">
        <f>IF(AND(D40&lt;=D42+0.1,D40&gt;=D42-0.1),"richtig","falsch")</f>
        <v>falsch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5"/>
      <c r="B42" s="15"/>
      <c r="C42" s="15" t="s">
        <v>5</v>
      </c>
      <c r="D42" s="15">
        <f>D38+$D$30*($D$20-D38)</f>
        <v>1454.5454545454545</v>
      </c>
      <c r="E42" s="1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5"/>
      <c r="B44" s="5"/>
      <c r="C44" s="10" t="s">
        <v>6</v>
      </c>
      <c r="D44" s="17"/>
      <c r="E44" s="5">
        <f>IF($H$1=852456,D46,"")</f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5"/>
      <c r="B45" s="5"/>
      <c r="C45" s="5"/>
      <c r="D45" s="4" t="str">
        <f>IF(AND(D44&lt;=D46+0.1,D44&gt;=D46-0.1),"richtig","falsch")</f>
        <v>falsch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5"/>
      <c r="B46" s="15"/>
      <c r="C46" s="15" t="s">
        <v>6</v>
      </c>
      <c r="D46" s="15">
        <f>D42+$D$30*($D$20-D42)</f>
        <v>1867.7685950413224</v>
      </c>
      <c r="E46" s="18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5"/>
      <c r="B48" s="5"/>
      <c r="C48" s="10" t="s">
        <v>7</v>
      </c>
      <c r="D48" s="17"/>
      <c r="E48" s="5">
        <f>IF($H$1=852456,D50,"")</f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4" t="str">
        <f>IF(AND(D48&lt;=D50+0.1,D48&gt;=D50-0.1),"richtig","falsch")</f>
        <v>falsch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75">
      <c r="A50" s="5"/>
      <c r="B50" s="15"/>
      <c r="C50" s="15" t="s">
        <v>7</v>
      </c>
      <c r="D50" s="15">
        <f>D46+$D$30*($D$20-D46)</f>
        <v>2243.4259954921113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75">
      <c r="A51" s="5"/>
      <c r="B51" s="15"/>
      <c r="C51" s="15" t="s">
        <v>7</v>
      </c>
      <c r="D51" s="15">
        <f>D46+$D$19*($D$20-D46)</f>
        <v>4134099.1735537187</v>
      </c>
      <c r="E51" s="1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15"/>
      <c r="C52" s="15"/>
      <c r="D52" s="15"/>
      <c r="E52" s="1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1:18" ht="12.75">
      <c r="K113" s="5"/>
      <c r="L113" s="5"/>
      <c r="M113" s="5"/>
      <c r="N113" s="5"/>
      <c r="O113" s="5"/>
      <c r="P113" s="5"/>
      <c r="Q113" s="5"/>
      <c r="R113" s="5"/>
    </row>
    <row r="114" spans="11:18" ht="12.75">
      <c r="K114" s="5"/>
      <c r="L114" s="5"/>
      <c r="M114" s="5"/>
      <c r="N114" s="5"/>
      <c r="O114" s="5"/>
      <c r="P114" s="5"/>
      <c r="Q114" s="5"/>
      <c r="R114" s="5"/>
    </row>
    <row r="115" spans="11:18" ht="12.75">
      <c r="K115" s="5"/>
      <c r="L115" s="5"/>
      <c r="M115" s="5"/>
      <c r="N115" s="5"/>
      <c r="O115" s="5"/>
      <c r="P115" s="5"/>
      <c r="Q115" s="5"/>
      <c r="R115" s="5"/>
    </row>
    <row r="116" spans="11:18" ht="12.75">
      <c r="K116" s="5"/>
      <c r="L116" s="5"/>
      <c r="M116" s="5"/>
      <c r="N116" s="5"/>
      <c r="O116" s="5"/>
      <c r="P116" s="5"/>
      <c r="Q116" s="5"/>
      <c r="R116" s="5"/>
    </row>
    <row r="117" spans="11:18" ht="12.75">
      <c r="K117" s="5"/>
      <c r="L117" s="5"/>
      <c r="M117" s="5"/>
      <c r="N117" s="5"/>
      <c r="O117" s="5"/>
      <c r="P117" s="5"/>
      <c r="Q117" s="5"/>
      <c r="R117" s="5"/>
    </row>
    <row r="118" spans="11:18" ht="12.75">
      <c r="K118" s="5"/>
      <c r="L118" s="5"/>
      <c r="M118" s="5"/>
      <c r="N118" s="5"/>
      <c r="O118" s="5"/>
      <c r="P118" s="5"/>
      <c r="Q118" s="5"/>
      <c r="R118" s="5"/>
    </row>
    <row r="119" spans="11:18" ht="12.75">
      <c r="K119" s="5"/>
      <c r="L119" s="5"/>
      <c r="M119" s="5"/>
      <c r="N119" s="5"/>
      <c r="O119" s="5"/>
      <c r="P119" s="5"/>
      <c r="Q119" s="5"/>
      <c r="R119" s="5"/>
    </row>
    <row r="120" spans="11:18" ht="12.75">
      <c r="K120" s="5"/>
      <c r="L120" s="5"/>
      <c r="M120" s="5"/>
      <c r="N120" s="5"/>
      <c r="O120" s="5"/>
      <c r="P120" s="5"/>
      <c r="Q120" s="5"/>
      <c r="R120" s="5"/>
    </row>
    <row r="121" spans="11:18" ht="12.75">
      <c r="K121" s="5"/>
      <c r="L121" s="5"/>
      <c r="M121" s="5"/>
      <c r="N121" s="5"/>
      <c r="O121" s="5"/>
      <c r="P121" s="5"/>
      <c r="Q121" s="5"/>
      <c r="R121" s="5"/>
    </row>
    <row r="122" spans="11:18" ht="12.75">
      <c r="K122" s="5"/>
      <c r="L122" s="5"/>
      <c r="M122" s="5"/>
      <c r="N122" s="5"/>
      <c r="O122" s="5"/>
      <c r="P122" s="5"/>
      <c r="Q122" s="5"/>
      <c r="R122" s="5"/>
    </row>
    <row r="123" spans="11:18" ht="12.75">
      <c r="K123" s="5"/>
      <c r="L123" s="5"/>
      <c r="M123" s="5"/>
      <c r="N123" s="5"/>
      <c r="O123" s="5"/>
      <c r="P123" s="5"/>
      <c r="Q123" s="5"/>
      <c r="R123" s="5"/>
    </row>
    <row r="124" spans="11:18" ht="12.75">
      <c r="K124" s="5"/>
      <c r="L124" s="5"/>
      <c r="M124" s="5"/>
      <c r="N124" s="5"/>
      <c r="O124" s="5"/>
      <c r="P124" s="5"/>
      <c r="Q124" s="5"/>
      <c r="R124" s="5"/>
    </row>
    <row r="125" spans="11:18" ht="12.75">
      <c r="K125" s="5"/>
      <c r="L125" s="5"/>
      <c r="M125" s="5"/>
      <c r="N125" s="5"/>
      <c r="O125" s="5"/>
      <c r="P125" s="5"/>
      <c r="Q125" s="5"/>
      <c r="R125" s="5"/>
    </row>
    <row r="126" spans="11:18" ht="12.75">
      <c r="K126" s="5"/>
      <c r="L126" s="5"/>
      <c r="M126" s="5"/>
      <c r="N126" s="5"/>
      <c r="O126" s="5"/>
      <c r="P126" s="5"/>
      <c r="Q126" s="5"/>
      <c r="R126" s="5"/>
    </row>
    <row r="127" spans="11:18" ht="12.75">
      <c r="K127" s="5"/>
      <c r="L127" s="5"/>
      <c r="M127" s="5"/>
      <c r="N127" s="5"/>
      <c r="O127" s="5"/>
      <c r="P127" s="5"/>
      <c r="Q127" s="5"/>
      <c r="R127" s="5"/>
    </row>
    <row r="128" spans="11:18" ht="12.75">
      <c r="K128" s="5"/>
      <c r="L128" s="5"/>
      <c r="M128" s="5"/>
      <c r="N128" s="5"/>
      <c r="O128" s="5"/>
      <c r="P128" s="5"/>
      <c r="Q128" s="5"/>
      <c r="R128" s="5"/>
    </row>
    <row r="129" spans="11:18" ht="12.75">
      <c r="K129" s="5"/>
      <c r="L129" s="5"/>
      <c r="M129" s="5"/>
      <c r="N129" s="5"/>
      <c r="O129" s="5"/>
      <c r="P129" s="5"/>
      <c r="Q129" s="5"/>
      <c r="R129" s="5"/>
    </row>
    <row r="130" spans="11:18" ht="12.75">
      <c r="K130" s="5"/>
      <c r="L130" s="5"/>
      <c r="M130" s="5"/>
      <c r="N130" s="5"/>
      <c r="O130" s="5"/>
      <c r="P130" s="5"/>
      <c r="Q130" s="5"/>
      <c r="R130" s="5"/>
    </row>
    <row r="131" spans="11:18" ht="12.75">
      <c r="K131" s="5"/>
      <c r="L131" s="5"/>
      <c r="M131" s="5"/>
      <c r="N131" s="5"/>
      <c r="O131" s="5"/>
      <c r="P131" s="5"/>
      <c r="Q131" s="5"/>
      <c r="R131" s="5"/>
    </row>
    <row r="132" spans="11:18" ht="12.75">
      <c r="K132" s="5"/>
      <c r="L132" s="5"/>
      <c r="M132" s="5"/>
      <c r="N132" s="5"/>
      <c r="O132" s="5"/>
      <c r="P132" s="5"/>
      <c r="Q132" s="5"/>
      <c r="R132" s="5"/>
    </row>
    <row r="133" spans="11:18" ht="12.75">
      <c r="K133" s="5"/>
      <c r="L133" s="5"/>
      <c r="M133" s="5"/>
      <c r="N133" s="5"/>
      <c r="O133" s="5"/>
      <c r="P133" s="5"/>
      <c r="Q133" s="5"/>
      <c r="R133" s="5"/>
    </row>
    <row r="134" spans="11:18" ht="12.75">
      <c r="K134" s="5"/>
      <c r="L134" s="5"/>
      <c r="M134" s="5"/>
      <c r="N134" s="5"/>
      <c r="O134" s="5"/>
      <c r="P134" s="5"/>
      <c r="Q134" s="5"/>
      <c r="R134" s="5"/>
    </row>
    <row r="135" spans="11:18" ht="12.75">
      <c r="K135" s="5"/>
      <c r="L135" s="5"/>
      <c r="M135" s="5"/>
      <c r="N135" s="5"/>
      <c r="O135" s="5"/>
      <c r="P135" s="5"/>
      <c r="Q135" s="5"/>
      <c r="R135" s="5"/>
    </row>
    <row r="136" spans="11:18" ht="12.75">
      <c r="K136" s="5"/>
      <c r="L136" s="5"/>
      <c r="M136" s="5"/>
      <c r="N136" s="5"/>
      <c r="O136" s="5"/>
      <c r="P136" s="5"/>
      <c r="Q136" s="5"/>
      <c r="R136" s="5"/>
    </row>
    <row r="137" spans="11:18" ht="12.75">
      <c r="K137" s="5"/>
      <c r="L137" s="5"/>
      <c r="M137" s="5"/>
      <c r="N137" s="5"/>
      <c r="O137" s="5"/>
      <c r="P137" s="5"/>
      <c r="Q137" s="5"/>
      <c r="R137" s="5"/>
    </row>
    <row r="138" spans="11:18" ht="12.75">
      <c r="K138" s="5"/>
      <c r="L138" s="5"/>
      <c r="M138" s="5"/>
      <c r="N138" s="5"/>
      <c r="O138" s="5"/>
      <c r="P138" s="5"/>
      <c r="Q138" s="5"/>
      <c r="R138" s="5"/>
    </row>
    <row r="139" spans="11:18" ht="12.75">
      <c r="K139" s="5"/>
      <c r="L139" s="5"/>
      <c r="M139" s="5"/>
      <c r="N139" s="5"/>
      <c r="O139" s="5"/>
      <c r="P139" s="5"/>
      <c r="Q139" s="5"/>
      <c r="R139" s="5"/>
    </row>
    <row r="140" spans="11:18" ht="12.75">
      <c r="K140" s="5"/>
      <c r="L140" s="5"/>
      <c r="M140" s="5"/>
      <c r="N140" s="5"/>
      <c r="O140" s="5"/>
      <c r="P140" s="5"/>
      <c r="Q140" s="5"/>
      <c r="R140" s="5"/>
    </row>
    <row r="141" spans="11:18" ht="12.75">
      <c r="K141" s="5"/>
      <c r="L141" s="5"/>
      <c r="M141" s="5"/>
      <c r="N141" s="5"/>
      <c r="O141" s="5"/>
      <c r="P141" s="5"/>
      <c r="Q141" s="5"/>
      <c r="R141" s="5"/>
    </row>
    <row r="142" spans="11:18" ht="12.75">
      <c r="K142" s="5"/>
      <c r="L142" s="5"/>
      <c r="M142" s="5"/>
      <c r="N142" s="5"/>
      <c r="O142" s="5"/>
      <c r="P142" s="5"/>
      <c r="Q142" s="5"/>
      <c r="R142" s="5"/>
    </row>
    <row r="143" spans="11:18" ht="12.75">
      <c r="K143" s="5"/>
      <c r="L143" s="5"/>
      <c r="M143" s="5"/>
      <c r="N143" s="5"/>
      <c r="O143" s="5"/>
      <c r="P143" s="5"/>
      <c r="Q143" s="5"/>
      <c r="R143" s="5"/>
    </row>
    <row r="144" spans="11:18" ht="12.75">
      <c r="K144" s="5"/>
      <c r="L144" s="5"/>
      <c r="M144" s="5"/>
      <c r="N144" s="5"/>
      <c r="O144" s="5"/>
      <c r="P144" s="5"/>
      <c r="Q144" s="5"/>
      <c r="R144" s="5"/>
    </row>
    <row r="145" spans="11:18" ht="12.75">
      <c r="K145" s="5"/>
      <c r="L145" s="5"/>
      <c r="M145" s="5"/>
      <c r="N145" s="5"/>
      <c r="O145" s="5"/>
      <c r="P145" s="5"/>
      <c r="Q145" s="5"/>
      <c r="R145" s="5"/>
    </row>
    <row r="146" spans="11:18" ht="12.75">
      <c r="K146" s="5"/>
      <c r="L146" s="5"/>
      <c r="M146" s="5"/>
      <c r="N146" s="5"/>
      <c r="O146" s="5"/>
      <c r="P146" s="5"/>
      <c r="Q146" s="5"/>
      <c r="R146" s="5"/>
    </row>
    <row r="147" spans="11:18" ht="12.75">
      <c r="K147" s="5"/>
      <c r="L147" s="5"/>
      <c r="M147" s="5"/>
      <c r="N147" s="5"/>
      <c r="O147" s="5"/>
      <c r="P147" s="5"/>
      <c r="Q147" s="5"/>
      <c r="R147" s="5"/>
    </row>
    <row r="148" spans="11:18" ht="12.75">
      <c r="K148" s="5"/>
      <c r="L148" s="5"/>
      <c r="M148" s="5"/>
      <c r="N148" s="5"/>
      <c r="O148" s="5"/>
      <c r="P148" s="5"/>
      <c r="Q148" s="5"/>
      <c r="R148" s="5"/>
    </row>
    <row r="149" spans="11:18" ht="12.75">
      <c r="K149" s="5"/>
      <c r="L149" s="5"/>
      <c r="M149" s="5"/>
      <c r="N149" s="5"/>
      <c r="O149" s="5"/>
      <c r="P149" s="5"/>
      <c r="Q149" s="5"/>
      <c r="R149" s="5"/>
    </row>
    <row r="150" spans="11:18" ht="12.75">
      <c r="K150" s="5"/>
      <c r="L150" s="5"/>
      <c r="M150" s="5"/>
      <c r="N150" s="5"/>
      <c r="O150" s="5"/>
      <c r="P150" s="5"/>
      <c r="Q150" s="5"/>
      <c r="R150" s="5"/>
    </row>
    <row r="151" spans="11:18" ht="12.75">
      <c r="K151" s="5"/>
      <c r="L151" s="5"/>
      <c r="M151" s="5"/>
      <c r="N151" s="5"/>
      <c r="O151" s="5"/>
      <c r="P151" s="5"/>
      <c r="Q151" s="5"/>
      <c r="R151" s="5"/>
    </row>
    <row r="152" spans="11:18" ht="12.75">
      <c r="K152" s="5"/>
      <c r="L152" s="5"/>
      <c r="M152" s="5"/>
      <c r="N152" s="5"/>
      <c r="O152" s="5"/>
      <c r="P152" s="5"/>
      <c r="Q152" s="5"/>
      <c r="R152" s="5"/>
    </row>
    <row r="153" spans="11:18" ht="12.75">
      <c r="K153" s="5"/>
      <c r="L153" s="5"/>
      <c r="M153" s="5"/>
      <c r="N153" s="5"/>
      <c r="O153" s="5"/>
      <c r="P153" s="5"/>
      <c r="Q153" s="5"/>
      <c r="R153" s="5"/>
    </row>
    <row r="154" spans="11:18" ht="12.75">
      <c r="K154" s="5"/>
      <c r="L154" s="5"/>
      <c r="M154" s="5"/>
      <c r="N154" s="5"/>
      <c r="O154" s="5"/>
      <c r="P154" s="5"/>
      <c r="Q154" s="5"/>
      <c r="R154" s="5"/>
    </row>
    <row r="155" spans="11:18" ht="12.75">
      <c r="K155" s="5"/>
      <c r="L155" s="5"/>
      <c r="M155" s="5"/>
      <c r="N155" s="5"/>
      <c r="O155" s="5"/>
      <c r="P155" s="5"/>
      <c r="Q155" s="5"/>
      <c r="R155" s="5"/>
    </row>
    <row r="156" spans="11:18" ht="12.75">
      <c r="K156" s="5"/>
      <c r="L156" s="5"/>
      <c r="M156" s="5"/>
      <c r="N156" s="5"/>
      <c r="O156" s="5"/>
      <c r="P156" s="5"/>
      <c r="Q156" s="5"/>
      <c r="R156" s="5"/>
    </row>
    <row r="157" spans="11:18" ht="12.75">
      <c r="K157" s="5"/>
      <c r="L157" s="5"/>
      <c r="M157" s="5"/>
      <c r="N157" s="5"/>
      <c r="O157" s="5"/>
      <c r="P157" s="5"/>
      <c r="Q157" s="5"/>
      <c r="R157" s="5"/>
    </row>
    <row r="158" spans="11:18" ht="12.75">
      <c r="K158" s="5"/>
      <c r="L158" s="5"/>
      <c r="M158" s="5"/>
      <c r="N158" s="5"/>
      <c r="O158" s="5"/>
      <c r="P158" s="5"/>
      <c r="Q158" s="5"/>
      <c r="R158" s="5"/>
    </row>
    <row r="159" spans="11:18" ht="12.75">
      <c r="K159" s="5"/>
      <c r="L159" s="5"/>
      <c r="M159" s="5"/>
      <c r="N159" s="5"/>
      <c r="O159" s="5"/>
      <c r="P159" s="5"/>
      <c r="Q159" s="5"/>
      <c r="R159" s="5"/>
    </row>
    <row r="160" spans="11:18" ht="12.75">
      <c r="K160" s="5"/>
      <c r="L160" s="5"/>
      <c r="M160" s="5"/>
      <c r="N160" s="5"/>
      <c r="O160" s="5"/>
      <c r="P160" s="5"/>
      <c r="Q160" s="5"/>
      <c r="R160" s="5"/>
    </row>
    <row r="161" spans="11:18" ht="12.75">
      <c r="K161" s="5"/>
      <c r="L161" s="5"/>
      <c r="M161" s="5"/>
      <c r="N161" s="5"/>
      <c r="O161" s="5"/>
      <c r="P161" s="5"/>
      <c r="Q161" s="5"/>
      <c r="R161" s="5"/>
    </row>
    <row r="162" spans="11:18" ht="12.75">
      <c r="K162" s="5"/>
      <c r="L162" s="5"/>
      <c r="M162" s="5"/>
      <c r="N162" s="5"/>
      <c r="O162" s="5"/>
      <c r="P162" s="5"/>
      <c r="Q162" s="5"/>
      <c r="R162" s="5"/>
    </row>
    <row r="163" spans="11:18" ht="12.75">
      <c r="K163" s="5"/>
      <c r="L163" s="5"/>
      <c r="M163" s="5"/>
      <c r="N163" s="5"/>
      <c r="O163" s="5"/>
      <c r="P163" s="5"/>
      <c r="Q163" s="5"/>
      <c r="R163" s="5"/>
    </row>
    <row r="164" spans="11:18" ht="12.75">
      <c r="K164" s="5"/>
      <c r="L164" s="5"/>
      <c r="M164" s="5"/>
      <c r="N164" s="5"/>
      <c r="O164" s="5"/>
      <c r="P164" s="5"/>
      <c r="Q164" s="5"/>
      <c r="R164" s="5"/>
    </row>
    <row r="165" spans="11:18" ht="12.75">
      <c r="K165" s="5"/>
      <c r="L165" s="5"/>
      <c r="M165" s="5"/>
      <c r="N165" s="5"/>
      <c r="O165" s="5"/>
      <c r="P165" s="5"/>
      <c r="Q165" s="5"/>
      <c r="R165" s="5"/>
    </row>
    <row r="166" spans="11:18" ht="12.75">
      <c r="K166" s="5"/>
      <c r="L166" s="5"/>
      <c r="M166" s="5"/>
      <c r="N166" s="5"/>
      <c r="O166" s="5"/>
      <c r="P166" s="5"/>
      <c r="Q166" s="5"/>
      <c r="R166" s="5"/>
    </row>
    <row r="167" spans="11:18" ht="12.75">
      <c r="K167" s="5"/>
      <c r="L167" s="5"/>
      <c r="M167" s="5"/>
      <c r="N167" s="5"/>
      <c r="O167" s="5"/>
      <c r="P167" s="5"/>
      <c r="Q167" s="5"/>
      <c r="R167" s="5"/>
    </row>
    <row r="168" spans="11:18" ht="12.75">
      <c r="K168" s="5"/>
      <c r="L168" s="5"/>
      <c r="M168" s="5"/>
      <c r="N168" s="5"/>
      <c r="O168" s="5"/>
      <c r="P168" s="5"/>
      <c r="Q168" s="5"/>
      <c r="R168" s="5"/>
    </row>
    <row r="169" spans="11:18" ht="12.75">
      <c r="K169" s="5"/>
      <c r="L169" s="5"/>
      <c r="M169" s="5"/>
      <c r="N169" s="5"/>
      <c r="O169" s="5"/>
      <c r="P169" s="5"/>
      <c r="Q169" s="5"/>
      <c r="R169" s="5"/>
    </row>
    <row r="170" spans="11:18" ht="12.75">
      <c r="K170" s="5"/>
      <c r="L170" s="5"/>
      <c r="M170" s="5"/>
      <c r="N170" s="5"/>
      <c r="O170" s="5"/>
      <c r="P170" s="5"/>
      <c r="Q170" s="5"/>
      <c r="R170" s="5"/>
    </row>
    <row r="171" spans="11:18" ht="12.75">
      <c r="K171" s="5"/>
      <c r="L171" s="5"/>
      <c r="M171" s="5"/>
      <c r="N171" s="5"/>
      <c r="O171" s="5"/>
      <c r="P171" s="5"/>
      <c r="Q171" s="5"/>
      <c r="R171" s="5"/>
    </row>
    <row r="172" spans="11:18" ht="12.75">
      <c r="K172" s="5"/>
      <c r="L172" s="5"/>
      <c r="M172" s="5"/>
      <c r="N172" s="5"/>
      <c r="O172" s="5"/>
      <c r="P172" s="5"/>
      <c r="Q172" s="5"/>
      <c r="R172" s="5"/>
    </row>
    <row r="173" spans="11:18" ht="12.75">
      <c r="K173" s="5"/>
      <c r="L173" s="5"/>
      <c r="M173" s="5"/>
      <c r="N173" s="5"/>
      <c r="O173" s="5"/>
      <c r="P173" s="5"/>
      <c r="Q173" s="5"/>
      <c r="R173" s="5"/>
    </row>
    <row r="174" spans="11:18" ht="12.75">
      <c r="K174" s="5"/>
      <c r="L174" s="5"/>
      <c r="M174" s="5"/>
      <c r="N174" s="5"/>
      <c r="O174" s="5"/>
      <c r="P174" s="5"/>
      <c r="Q174" s="5"/>
      <c r="R174" s="5"/>
    </row>
    <row r="175" spans="11:18" ht="12.75">
      <c r="K175" s="5"/>
      <c r="L175" s="5"/>
      <c r="M175" s="5"/>
      <c r="N175" s="5"/>
      <c r="O175" s="5"/>
      <c r="P175" s="5"/>
      <c r="Q175" s="5"/>
      <c r="R175" s="5"/>
    </row>
    <row r="176" spans="11:18" ht="12.75">
      <c r="K176" s="5"/>
      <c r="L176" s="5"/>
      <c r="M176" s="5"/>
      <c r="N176" s="5"/>
      <c r="O176" s="5"/>
      <c r="P176" s="5"/>
      <c r="Q176" s="5"/>
      <c r="R176" s="5"/>
    </row>
    <row r="177" spans="11:18" ht="12.75">
      <c r="K177" s="5"/>
      <c r="L177" s="5"/>
      <c r="M177" s="5"/>
      <c r="N177" s="5"/>
      <c r="O177" s="5"/>
      <c r="P177" s="5"/>
      <c r="Q177" s="5"/>
      <c r="R177" s="5"/>
    </row>
    <row r="178" spans="11:18" ht="12.75">
      <c r="K178" s="5"/>
      <c r="L178" s="5"/>
      <c r="M178" s="5"/>
      <c r="N178" s="5"/>
      <c r="O178" s="5"/>
      <c r="P178" s="5"/>
      <c r="Q178" s="5"/>
      <c r="R178" s="5"/>
    </row>
    <row r="179" spans="11:18" ht="12.75">
      <c r="K179" s="5"/>
      <c r="L179" s="5"/>
      <c r="M179" s="5"/>
      <c r="N179" s="5"/>
      <c r="O179" s="5"/>
      <c r="P179" s="5"/>
      <c r="Q179" s="5"/>
      <c r="R179" s="5"/>
    </row>
    <row r="180" spans="11:18" ht="12.75">
      <c r="K180" s="5"/>
      <c r="L180" s="5"/>
      <c r="M180" s="5"/>
      <c r="N180" s="5"/>
      <c r="O180" s="5"/>
      <c r="P180" s="5"/>
      <c r="Q180" s="5"/>
      <c r="R180" s="5"/>
    </row>
    <row r="181" spans="11:18" ht="12.75">
      <c r="K181" s="5"/>
      <c r="L181" s="5"/>
      <c r="M181" s="5"/>
      <c r="N181" s="5"/>
      <c r="O181" s="5"/>
      <c r="P181" s="5"/>
      <c r="Q181" s="5"/>
      <c r="R181" s="5"/>
    </row>
    <row r="182" spans="11:18" ht="12.75">
      <c r="K182" s="5"/>
      <c r="L182" s="5"/>
      <c r="M182" s="5"/>
      <c r="N182" s="5"/>
      <c r="O182" s="5"/>
      <c r="P182" s="5"/>
      <c r="Q182" s="5"/>
      <c r="R182" s="5"/>
    </row>
    <row r="183" spans="11:18" ht="12.75">
      <c r="K183" s="5"/>
      <c r="L183" s="5"/>
      <c r="M183" s="5"/>
      <c r="N183" s="5"/>
      <c r="O183" s="5"/>
      <c r="P183" s="5"/>
      <c r="Q183" s="5"/>
      <c r="R183" s="5"/>
    </row>
    <row r="184" spans="11:18" ht="12.75">
      <c r="K184" s="5"/>
      <c r="L184" s="5"/>
      <c r="M184" s="5"/>
      <c r="N184" s="5"/>
      <c r="O184" s="5"/>
      <c r="P184" s="5"/>
      <c r="Q184" s="5"/>
      <c r="R184" s="5"/>
    </row>
    <row r="185" spans="11:18" ht="12.75">
      <c r="K185" s="5"/>
      <c r="L185" s="5"/>
      <c r="M185" s="5"/>
      <c r="N185" s="5"/>
      <c r="O185" s="5"/>
      <c r="P185" s="5"/>
      <c r="Q185" s="5"/>
      <c r="R185" s="5"/>
    </row>
    <row r="186" spans="11:18" ht="12.75">
      <c r="K186" s="5"/>
      <c r="L186" s="5"/>
      <c r="M186" s="5"/>
      <c r="N186" s="5"/>
      <c r="O186" s="5"/>
      <c r="P186" s="5"/>
      <c r="Q186" s="5"/>
      <c r="R186" s="5"/>
    </row>
    <row r="187" spans="11:18" ht="12.75">
      <c r="K187" s="5"/>
      <c r="L187" s="5"/>
      <c r="M187" s="5"/>
      <c r="N187" s="5"/>
      <c r="O187" s="5"/>
      <c r="P187" s="5"/>
      <c r="Q187" s="5"/>
      <c r="R187" s="5"/>
    </row>
    <row r="188" spans="11:18" ht="12.75">
      <c r="K188" s="5"/>
      <c r="L188" s="5"/>
      <c r="M188" s="5"/>
      <c r="N188" s="5"/>
      <c r="O188" s="5"/>
      <c r="P188" s="5"/>
      <c r="Q188" s="5"/>
      <c r="R188" s="5"/>
    </row>
    <row r="189" spans="11:18" ht="12.75">
      <c r="K189" s="5"/>
      <c r="L189" s="5"/>
      <c r="M189" s="5"/>
      <c r="N189" s="5"/>
      <c r="O189" s="5"/>
      <c r="P189" s="5"/>
      <c r="Q189" s="5"/>
      <c r="R189" s="5"/>
    </row>
    <row r="190" spans="11:18" ht="12.75">
      <c r="K190" s="5"/>
      <c r="L190" s="5"/>
      <c r="M190" s="5"/>
      <c r="N190" s="5"/>
      <c r="O190" s="5"/>
      <c r="P190" s="5"/>
      <c r="Q190" s="5"/>
      <c r="R190" s="5"/>
    </row>
    <row r="191" spans="11:18" ht="12.75">
      <c r="K191" s="5"/>
      <c r="L191" s="5"/>
      <c r="M191" s="5"/>
      <c r="N191" s="5"/>
      <c r="O191" s="5"/>
      <c r="P191" s="5"/>
      <c r="Q191" s="5"/>
      <c r="R191" s="5"/>
    </row>
    <row r="192" spans="11:18" ht="12.75">
      <c r="K192" s="5"/>
      <c r="L192" s="5"/>
      <c r="M192" s="5"/>
      <c r="N192" s="5"/>
      <c r="O192" s="5"/>
      <c r="P192" s="5"/>
      <c r="Q192" s="5"/>
      <c r="R192" s="5"/>
    </row>
    <row r="193" spans="11:18" ht="12.75">
      <c r="K193" s="5"/>
      <c r="L193" s="5"/>
      <c r="M193" s="5"/>
      <c r="N193" s="5"/>
      <c r="O193" s="5"/>
      <c r="P193" s="5"/>
      <c r="Q193" s="5"/>
      <c r="R193" s="5"/>
    </row>
    <row r="194" spans="11:18" ht="12.75">
      <c r="K194" s="5"/>
      <c r="L194" s="5"/>
      <c r="M194" s="5"/>
      <c r="N194" s="5"/>
      <c r="O194" s="5"/>
      <c r="P194" s="5"/>
      <c r="Q194" s="5"/>
      <c r="R194" s="5"/>
    </row>
    <row r="195" spans="11:18" ht="12.75">
      <c r="K195" s="5"/>
      <c r="L195" s="5"/>
      <c r="M195" s="5"/>
      <c r="N195" s="5"/>
      <c r="O195" s="5"/>
      <c r="P195" s="5"/>
      <c r="Q195" s="5"/>
      <c r="R195" s="5"/>
    </row>
    <row r="196" spans="11:18" ht="12.75">
      <c r="K196" s="5"/>
      <c r="L196" s="5"/>
      <c r="M196" s="5"/>
      <c r="N196" s="5"/>
      <c r="O196" s="5"/>
      <c r="P196" s="5"/>
      <c r="Q196" s="5"/>
      <c r="R196" s="5"/>
    </row>
    <row r="197" spans="11:18" ht="12.75">
      <c r="K197" s="5"/>
      <c r="L197" s="5"/>
      <c r="M197" s="5"/>
      <c r="N197" s="5"/>
      <c r="O197" s="5"/>
      <c r="P197" s="5"/>
      <c r="Q197" s="5"/>
      <c r="R197" s="5"/>
    </row>
    <row r="198" spans="11:18" ht="12.75">
      <c r="K198" s="5"/>
      <c r="L198" s="5"/>
      <c r="M198" s="5"/>
      <c r="N198" s="5"/>
      <c r="O198" s="5"/>
      <c r="P198" s="5"/>
      <c r="Q198" s="5"/>
      <c r="R198" s="5"/>
    </row>
    <row r="199" spans="11:18" ht="12.75">
      <c r="K199" s="5"/>
      <c r="L199" s="5"/>
      <c r="M199" s="5"/>
      <c r="N199" s="5"/>
      <c r="O199" s="5"/>
      <c r="P199" s="5"/>
      <c r="Q199" s="5"/>
      <c r="R199" s="5"/>
    </row>
    <row r="200" spans="11:18" ht="12.75">
      <c r="K200" s="5"/>
      <c r="L200" s="5"/>
      <c r="M200" s="5"/>
      <c r="N200" s="5"/>
      <c r="O200" s="5"/>
      <c r="P200" s="5"/>
      <c r="Q200" s="5"/>
      <c r="R200" s="5"/>
    </row>
    <row r="201" spans="11:18" ht="12.75">
      <c r="K201" s="5"/>
      <c r="L201" s="5"/>
      <c r="M201" s="5"/>
      <c r="N201" s="5"/>
      <c r="O201" s="5"/>
      <c r="P201" s="5"/>
      <c r="Q201" s="5"/>
      <c r="R201" s="5"/>
    </row>
    <row r="202" spans="11:18" ht="12.75">
      <c r="K202" s="5"/>
      <c r="L202" s="5"/>
      <c r="M202" s="5"/>
      <c r="N202" s="5"/>
      <c r="O202" s="5"/>
      <c r="P202" s="5"/>
      <c r="Q202" s="5"/>
      <c r="R202" s="5"/>
    </row>
    <row r="203" spans="11:18" ht="12.75">
      <c r="K203" s="5"/>
      <c r="L203" s="5"/>
      <c r="M203" s="5"/>
      <c r="N203" s="5"/>
      <c r="O203" s="5"/>
      <c r="P203" s="5"/>
      <c r="Q203" s="5"/>
      <c r="R203" s="5"/>
    </row>
    <row r="204" spans="11:18" ht="12.75">
      <c r="K204" s="5"/>
      <c r="L204" s="5"/>
      <c r="M204" s="5"/>
      <c r="N204" s="5"/>
      <c r="O204" s="5"/>
      <c r="P204" s="5"/>
      <c r="Q204" s="5"/>
      <c r="R204" s="5"/>
    </row>
    <row r="205" spans="11:18" ht="12.75">
      <c r="K205" s="5"/>
      <c r="L205" s="5"/>
      <c r="M205" s="5"/>
      <c r="N205" s="5"/>
      <c r="O205" s="5"/>
      <c r="P205" s="5"/>
      <c r="Q205" s="5"/>
      <c r="R205" s="5"/>
    </row>
    <row r="206" spans="11:18" ht="12.75">
      <c r="K206" s="5"/>
      <c r="L206" s="5"/>
      <c r="M206" s="5"/>
      <c r="N206" s="5"/>
      <c r="O206" s="5"/>
      <c r="P206" s="5"/>
      <c r="Q206" s="5"/>
      <c r="R206" s="5"/>
    </row>
    <row r="207" spans="11:18" ht="12.75">
      <c r="K207" s="5"/>
      <c r="L207" s="5"/>
      <c r="M207" s="5"/>
      <c r="N207" s="5"/>
      <c r="O207" s="5"/>
      <c r="P207" s="5"/>
      <c r="Q207" s="5"/>
      <c r="R207" s="5"/>
    </row>
    <row r="208" spans="11:18" ht="12.75">
      <c r="K208" s="5"/>
      <c r="L208" s="5"/>
      <c r="M208" s="5"/>
      <c r="N208" s="5"/>
      <c r="O208" s="5"/>
      <c r="P208" s="5"/>
      <c r="Q208" s="5"/>
      <c r="R208" s="5"/>
    </row>
    <row r="209" spans="11:18" ht="12.75">
      <c r="K209" s="5"/>
      <c r="L209" s="5"/>
      <c r="M209" s="5"/>
      <c r="N209" s="5"/>
      <c r="O209" s="5"/>
      <c r="P209" s="5"/>
      <c r="Q209" s="5"/>
      <c r="R209" s="5"/>
    </row>
    <row r="210" spans="11:18" ht="12.75">
      <c r="K210" s="5"/>
      <c r="L210" s="5"/>
      <c r="M210" s="5"/>
      <c r="N210" s="5"/>
      <c r="O210" s="5"/>
      <c r="P210" s="5"/>
      <c r="Q210" s="5"/>
      <c r="R210" s="5"/>
    </row>
    <row r="211" spans="11:18" ht="12.75">
      <c r="K211" s="5"/>
      <c r="L211" s="5"/>
      <c r="M211" s="5"/>
      <c r="N211" s="5"/>
      <c r="O211" s="5"/>
      <c r="P211" s="5"/>
      <c r="Q211" s="5"/>
      <c r="R211" s="5"/>
    </row>
    <row r="212" spans="11:18" ht="12.75">
      <c r="K212" s="5"/>
      <c r="L212" s="5"/>
      <c r="M212" s="5"/>
      <c r="N212" s="5"/>
      <c r="O212" s="5"/>
      <c r="P212" s="5"/>
      <c r="Q212" s="5"/>
      <c r="R212" s="5"/>
    </row>
    <row r="213" spans="11:18" ht="12.75">
      <c r="K213" s="5"/>
      <c r="L213" s="5"/>
      <c r="M213" s="5"/>
      <c r="N213" s="5"/>
      <c r="O213" s="5"/>
      <c r="P213" s="5"/>
      <c r="Q213" s="5"/>
      <c r="R213" s="5"/>
    </row>
    <row r="214" spans="11:18" ht="12.75">
      <c r="K214" s="5"/>
      <c r="L214" s="5"/>
      <c r="M214" s="5"/>
      <c r="N214" s="5"/>
      <c r="O214" s="5"/>
      <c r="P214" s="5"/>
      <c r="Q214" s="5"/>
      <c r="R214" s="5"/>
    </row>
    <row r="215" spans="11:18" ht="12.75">
      <c r="K215" s="5"/>
      <c r="L215" s="5"/>
      <c r="M215" s="5"/>
      <c r="N215" s="5"/>
      <c r="O215" s="5"/>
      <c r="P215" s="5"/>
      <c r="Q215" s="5"/>
      <c r="R215" s="5"/>
    </row>
    <row r="216" spans="11:18" ht="12.75">
      <c r="K216" s="5"/>
      <c r="L216" s="5"/>
      <c r="M216" s="5"/>
      <c r="N216" s="5"/>
      <c r="O216" s="5"/>
      <c r="P216" s="5"/>
      <c r="Q216" s="5"/>
      <c r="R216" s="5"/>
    </row>
    <row r="217" spans="11:18" ht="12.75">
      <c r="K217" s="5"/>
      <c r="L217" s="5"/>
      <c r="M217" s="5"/>
      <c r="N217" s="5"/>
      <c r="O217" s="5"/>
      <c r="P217" s="5"/>
      <c r="Q217" s="5"/>
      <c r="R217" s="5"/>
    </row>
    <row r="218" spans="11:18" ht="12.75">
      <c r="K218" s="5"/>
      <c r="L218" s="5"/>
      <c r="M218" s="5"/>
      <c r="N218" s="5"/>
      <c r="O218" s="5"/>
      <c r="P218" s="5"/>
      <c r="Q218" s="5"/>
      <c r="R218" s="5"/>
    </row>
    <row r="219" spans="11:18" ht="12.75">
      <c r="K219" s="5"/>
      <c r="L219" s="5"/>
      <c r="M219" s="5"/>
      <c r="N219" s="5"/>
      <c r="O219" s="5"/>
      <c r="P219" s="5"/>
      <c r="Q219" s="5"/>
      <c r="R219" s="5"/>
    </row>
    <row r="220" spans="11:18" ht="12.75">
      <c r="K220" s="5"/>
      <c r="L220" s="5"/>
      <c r="M220" s="5"/>
      <c r="N220" s="5"/>
      <c r="O220" s="5"/>
      <c r="P220" s="5"/>
      <c r="Q220" s="5"/>
      <c r="R220" s="5"/>
    </row>
    <row r="221" spans="11:18" ht="12.75">
      <c r="K221" s="5"/>
      <c r="L221" s="5"/>
      <c r="M221" s="5"/>
      <c r="N221" s="5"/>
      <c r="O221" s="5"/>
      <c r="P221" s="5"/>
      <c r="Q221" s="5"/>
      <c r="R221" s="5"/>
    </row>
    <row r="222" spans="11:18" ht="12.75">
      <c r="K222" s="5"/>
      <c r="L222" s="5"/>
      <c r="M222" s="5"/>
      <c r="N222" s="5"/>
      <c r="O222" s="5"/>
      <c r="P222" s="5"/>
      <c r="Q222" s="5"/>
      <c r="R222" s="5"/>
    </row>
    <row r="223" spans="11:18" ht="12.75">
      <c r="K223" s="5"/>
      <c r="L223" s="5"/>
      <c r="M223" s="5"/>
      <c r="N223" s="5"/>
      <c r="O223" s="5"/>
      <c r="P223" s="5"/>
      <c r="Q223" s="5"/>
      <c r="R223" s="5"/>
    </row>
    <row r="224" spans="11:18" ht="12.75">
      <c r="K224" s="5"/>
      <c r="L224" s="5"/>
      <c r="M224" s="5"/>
      <c r="N224" s="5"/>
      <c r="O224" s="5"/>
      <c r="P224" s="5"/>
      <c r="Q224" s="5"/>
      <c r="R224" s="5"/>
    </row>
    <row r="225" spans="11:18" ht="12.75">
      <c r="K225" s="5"/>
      <c r="L225" s="5"/>
      <c r="M225" s="5"/>
      <c r="N225" s="5"/>
      <c r="O225" s="5"/>
      <c r="P225" s="5"/>
      <c r="Q225" s="5"/>
      <c r="R225" s="5"/>
    </row>
    <row r="226" spans="11:18" ht="12.75">
      <c r="K226" s="5"/>
      <c r="L226" s="5"/>
      <c r="M226" s="5"/>
      <c r="N226" s="5"/>
      <c r="O226" s="5"/>
      <c r="P226" s="5"/>
      <c r="Q226" s="5"/>
      <c r="R226" s="5"/>
    </row>
    <row r="227" spans="11:18" ht="12.75">
      <c r="K227" s="5"/>
      <c r="L227" s="5"/>
      <c r="M227" s="5"/>
      <c r="N227" s="5"/>
      <c r="O227" s="5"/>
      <c r="P227" s="5"/>
      <c r="Q227" s="5"/>
      <c r="R227" s="5"/>
    </row>
    <row r="228" spans="11:18" ht="12.75">
      <c r="K228" s="5"/>
      <c r="L228" s="5"/>
      <c r="M228" s="5"/>
      <c r="N228" s="5"/>
      <c r="O228" s="5"/>
      <c r="P228" s="5"/>
      <c r="Q228" s="5"/>
      <c r="R228" s="5"/>
    </row>
    <row r="229" spans="11:18" ht="12.75">
      <c r="K229" s="5"/>
      <c r="L229" s="5"/>
      <c r="M229" s="5"/>
      <c r="N229" s="5"/>
      <c r="O229" s="5"/>
      <c r="P229" s="5"/>
      <c r="Q229" s="5"/>
      <c r="R229" s="5"/>
    </row>
    <row r="230" spans="11:18" ht="12.75">
      <c r="K230" s="5"/>
      <c r="L230" s="5"/>
      <c r="M230" s="5"/>
      <c r="N230" s="5"/>
      <c r="O230" s="5"/>
      <c r="P230" s="5"/>
      <c r="Q230" s="5"/>
      <c r="R230" s="5"/>
    </row>
    <row r="231" spans="11:18" ht="12.75">
      <c r="K231" s="5"/>
      <c r="L231" s="5"/>
      <c r="M231" s="5"/>
      <c r="N231" s="5"/>
      <c r="O231" s="5"/>
      <c r="P231" s="5"/>
      <c r="Q231" s="5"/>
      <c r="R231" s="5"/>
    </row>
    <row r="232" spans="11:18" ht="12.75">
      <c r="K232" s="5"/>
      <c r="L232" s="5"/>
      <c r="M232" s="5"/>
      <c r="N232" s="5"/>
      <c r="O232" s="5"/>
      <c r="P232" s="5"/>
      <c r="Q232" s="5"/>
      <c r="R232" s="5"/>
    </row>
    <row r="233" spans="11:18" ht="12.75">
      <c r="K233" s="5"/>
      <c r="L233" s="5"/>
      <c r="M233" s="5"/>
      <c r="N233" s="5"/>
      <c r="O233" s="5"/>
      <c r="P233" s="5"/>
      <c r="Q233" s="5"/>
      <c r="R233" s="5"/>
    </row>
    <row r="234" spans="11:18" ht="12.75">
      <c r="K234" s="5"/>
      <c r="L234" s="5"/>
      <c r="M234" s="5"/>
      <c r="N234" s="5"/>
      <c r="O234" s="5"/>
      <c r="P234" s="5"/>
      <c r="Q234" s="5"/>
      <c r="R234" s="5"/>
    </row>
    <row r="235" spans="11:18" ht="12.75">
      <c r="K235" s="5"/>
      <c r="L235" s="5"/>
      <c r="M235" s="5"/>
      <c r="N235" s="5"/>
      <c r="O235" s="5"/>
      <c r="P235" s="5"/>
      <c r="Q235" s="5"/>
      <c r="R235" s="5"/>
    </row>
    <row r="236" spans="11:18" ht="12.75">
      <c r="K236" s="5"/>
      <c r="L236" s="5"/>
      <c r="M236" s="5"/>
      <c r="N236" s="5"/>
      <c r="O236" s="5"/>
      <c r="P236" s="5"/>
      <c r="Q236" s="5"/>
      <c r="R236" s="5"/>
    </row>
    <row r="237" spans="11:18" ht="12.75">
      <c r="K237" s="5"/>
      <c r="L237" s="5"/>
      <c r="M237" s="5"/>
      <c r="N237" s="5"/>
      <c r="O237" s="5"/>
      <c r="P237" s="5"/>
      <c r="Q237" s="5"/>
      <c r="R237" s="5"/>
    </row>
    <row r="238" spans="11:18" ht="12.75">
      <c r="K238" s="5"/>
      <c r="L238" s="5"/>
      <c r="M238" s="5"/>
      <c r="N238" s="5"/>
      <c r="O238" s="5"/>
      <c r="P238" s="5"/>
      <c r="Q238" s="5"/>
      <c r="R238" s="5"/>
    </row>
    <row r="239" spans="11:18" ht="12.75">
      <c r="K239" s="5"/>
      <c r="L239" s="5"/>
      <c r="M239" s="5"/>
      <c r="N239" s="5"/>
      <c r="O239" s="5"/>
      <c r="P239" s="5"/>
      <c r="Q239" s="5"/>
      <c r="R239" s="5"/>
    </row>
    <row r="240" spans="11:18" ht="12.75">
      <c r="K240" s="5"/>
      <c r="L240" s="5"/>
      <c r="M240" s="5"/>
      <c r="N240" s="5"/>
      <c r="O240" s="5"/>
      <c r="P240" s="5"/>
      <c r="Q240" s="5"/>
      <c r="R240" s="5"/>
    </row>
    <row r="241" spans="11:18" ht="12.75">
      <c r="K241" s="5"/>
      <c r="L241" s="5"/>
      <c r="M241" s="5"/>
      <c r="N241" s="5"/>
      <c r="O241" s="5"/>
      <c r="P241" s="5"/>
      <c r="Q241" s="5"/>
      <c r="R241" s="5"/>
    </row>
    <row r="242" spans="11:18" ht="12.75">
      <c r="K242" s="5"/>
      <c r="L242" s="5"/>
      <c r="M242" s="5"/>
      <c r="N242" s="5"/>
      <c r="O242" s="5"/>
      <c r="P242" s="5"/>
      <c r="Q242" s="5"/>
      <c r="R242" s="5"/>
    </row>
    <row r="243" spans="11:18" ht="12.75">
      <c r="K243" s="5"/>
      <c r="L243" s="5"/>
      <c r="M243" s="5"/>
      <c r="N243" s="5"/>
      <c r="O243" s="5"/>
      <c r="P243" s="5"/>
      <c r="Q243" s="5"/>
      <c r="R243" s="5"/>
    </row>
    <row r="244" spans="11:18" ht="12.75">
      <c r="K244" s="5"/>
      <c r="L244" s="5"/>
      <c r="M244" s="5"/>
      <c r="N244" s="5"/>
      <c r="O244" s="5"/>
      <c r="P244" s="5"/>
      <c r="Q244" s="5"/>
      <c r="R244" s="5"/>
    </row>
    <row r="245" spans="11:18" ht="12.75">
      <c r="K245" s="5"/>
      <c r="L245" s="5"/>
      <c r="M245" s="5"/>
      <c r="N245" s="5"/>
      <c r="O245" s="5"/>
      <c r="P245" s="5"/>
      <c r="Q245" s="5"/>
      <c r="R245" s="5"/>
    </row>
    <row r="246" spans="11:18" ht="12.75">
      <c r="K246" s="5"/>
      <c r="L246" s="5"/>
      <c r="M246" s="5"/>
      <c r="N246" s="5"/>
      <c r="O246" s="5"/>
      <c r="P246" s="5"/>
      <c r="Q246" s="5"/>
      <c r="R246" s="5"/>
    </row>
    <row r="247" spans="11:18" ht="12.75">
      <c r="K247" s="5"/>
      <c r="L247" s="5"/>
      <c r="M247" s="5"/>
      <c r="N247" s="5"/>
      <c r="O247" s="5"/>
      <c r="P247" s="5"/>
      <c r="Q247" s="5"/>
      <c r="R247" s="5"/>
    </row>
    <row r="248" spans="11:18" ht="12.75">
      <c r="K248" s="5"/>
      <c r="L248" s="5"/>
      <c r="M248" s="5"/>
      <c r="N248" s="5"/>
      <c r="O248" s="5"/>
      <c r="P248" s="5"/>
      <c r="Q248" s="5"/>
      <c r="R248" s="5"/>
    </row>
    <row r="249" spans="11:18" ht="12.75">
      <c r="K249" s="5"/>
      <c r="L249" s="5"/>
      <c r="M249" s="5"/>
      <c r="N249" s="5"/>
      <c r="O249" s="5"/>
      <c r="P249" s="5"/>
      <c r="Q249" s="5"/>
      <c r="R249" s="5"/>
    </row>
    <row r="250" spans="11:18" ht="12.75">
      <c r="K250" s="5"/>
      <c r="L250" s="5"/>
      <c r="M250" s="5"/>
      <c r="N250" s="5"/>
      <c r="O250" s="5"/>
      <c r="P250" s="5"/>
      <c r="Q250" s="5"/>
      <c r="R250" s="5"/>
    </row>
    <row r="251" spans="11:18" ht="12.75">
      <c r="K251" s="5"/>
      <c r="L251" s="5"/>
      <c r="M251" s="5"/>
      <c r="N251" s="5"/>
      <c r="O251" s="5"/>
      <c r="P251" s="5"/>
      <c r="Q251" s="5"/>
      <c r="R251" s="5"/>
    </row>
    <row r="252" spans="11:18" ht="12.75">
      <c r="K252" s="5"/>
      <c r="L252" s="5"/>
      <c r="M252" s="5"/>
      <c r="N252" s="5"/>
      <c r="O252" s="5"/>
      <c r="P252" s="5"/>
      <c r="Q252" s="5"/>
      <c r="R252" s="5"/>
    </row>
    <row r="253" spans="11:18" ht="12.75">
      <c r="K253" s="5"/>
      <c r="L253" s="5"/>
      <c r="M253" s="5"/>
      <c r="N253" s="5"/>
      <c r="O253" s="5"/>
      <c r="P253" s="5"/>
      <c r="Q253" s="5"/>
      <c r="R253" s="5"/>
    </row>
    <row r="254" spans="11:18" ht="12.75">
      <c r="K254" s="5"/>
      <c r="L254" s="5"/>
      <c r="M254" s="5"/>
      <c r="N254" s="5"/>
      <c r="O254" s="5"/>
      <c r="P254" s="5"/>
      <c r="Q254" s="5"/>
      <c r="R254" s="5"/>
    </row>
    <row r="255" spans="11:18" ht="12.75">
      <c r="K255" s="5"/>
      <c r="L255" s="5"/>
      <c r="M255" s="5"/>
      <c r="N255" s="5"/>
      <c r="O255" s="5"/>
      <c r="P255" s="5"/>
      <c r="Q255" s="5"/>
      <c r="R255" s="5"/>
    </row>
    <row r="256" spans="11:18" ht="12.75">
      <c r="K256" s="5"/>
      <c r="L256" s="5"/>
      <c r="M256" s="5"/>
      <c r="N256" s="5"/>
      <c r="O256" s="5"/>
      <c r="P256" s="5"/>
      <c r="Q256" s="5"/>
      <c r="R256" s="5"/>
    </row>
    <row r="257" spans="11:18" ht="12.75">
      <c r="K257" s="5"/>
      <c r="L257" s="5"/>
      <c r="M257" s="5"/>
      <c r="N257" s="5"/>
      <c r="O257" s="5"/>
      <c r="P257" s="5"/>
      <c r="Q257" s="5"/>
      <c r="R257" s="5"/>
    </row>
    <row r="258" spans="11:18" ht="12.75">
      <c r="K258" s="5"/>
      <c r="L258" s="5"/>
      <c r="M258" s="5"/>
      <c r="N258" s="5"/>
      <c r="O258" s="5"/>
      <c r="P258" s="5"/>
      <c r="Q258" s="5"/>
      <c r="R258" s="5"/>
    </row>
    <row r="259" spans="11:18" ht="12.75">
      <c r="K259" s="5"/>
      <c r="L259" s="5"/>
      <c r="M259" s="5"/>
      <c r="N259" s="5"/>
      <c r="O259" s="5"/>
      <c r="P259" s="5"/>
      <c r="Q259" s="5"/>
      <c r="R259" s="5"/>
    </row>
    <row r="260" spans="11:18" ht="12.75">
      <c r="K260" s="5"/>
      <c r="L260" s="5"/>
      <c r="M260" s="5"/>
      <c r="N260" s="5"/>
      <c r="O260" s="5"/>
      <c r="P260" s="5"/>
      <c r="Q260" s="5"/>
      <c r="R260" s="5"/>
    </row>
    <row r="261" spans="11:18" ht="12.75">
      <c r="K261" s="5"/>
      <c r="L261" s="5"/>
      <c r="M261" s="5"/>
      <c r="N261" s="5"/>
      <c r="O261" s="5"/>
      <c r="P261" s="5"/>
      <c r="Q261" s="5"/>
      <c r="R261" s="5"/>
    </row>
    <row r="262" spans="11:18" ht="12.75">
      <c r="K262" s="5"/>
      <c r="L262" s="5"/>
      <c r="M262" s="5"/>
      <c r="N262" s="5"/>
      <c r="O262" s="5"/>
      <c r="P262" s="5"/>
      <c r="Q262" s="5"/>
      <c r="R262" s="5"/>
    </row>
    <row r="263" spans="11:18" ht="12.75">
      <c r="K263" s="5"/>
      <c r="L263" s="5"/>
      <c r="M263" s="5"/>
      <c r="N263" s="5"/>
      <c r="O263" s="5"/>
      <c r="P263" s="5"/>
      <c r="Q263" s="5"/>
      <c r="R263" s="5"/>
    </row>
    <row r="264" spans="11:18" ht="12.75">
      <c r="K264" s="5"/>
      <c r="L264" s="5"/>
      <c r="M264" s="5"/>
      <c r="N264" s="5"/>
      <c r="O264" s="5"/>
      <c r="P264" s="5"/>
      <c r="Q264" s="5"/>
      <c r="R264" s="5"/>
    </row>
    <row r="265" spans="11:18" ht="12.75">
      <c r="K265" s="5"/>
      <c r="L265" s="5"/>
      <c r="M265" s="5"/>
      <c r="N265" s="5"/>
      <c r="O265" s="5"/>
      <c r="P265" s="5"/>
      <c r="Q265" s="5"/>
      <c r="R265" s="5"/>
    </row>
    <row r="266" spans="11:18" ht="12.75">
      <c r="K266" s="5"/>
      <c r="L266" s="5"/>
      <c r="M266" s="5"/>
      <c r="N266" s="5"/>
      <c r="O266" s="5"/>
      <c r="P266" s="5"/>
      <c r="Q266" s="5"/>
      <c r="R266" s="5"/>
    </row>
    <row r="267" spans="11:18" ht="12.75">
      <c r="K267" s="5"/>
      <c r="L267" s="5"/>
      <c r="M267" s="5"/>
      <c r="N267" s="5"/>
      <c r="O267" s="5"/>
      <c r="P267" s="5"/>
      <c r="Q267" s="5"/>
      <c r="R267" s="5"/>
    </row>
    <row r="268" spans="11:18" ht="12.75">
      <c r="K268" s="5"/>
      <c r="L268" s="5"/>
      <c r="M268" s="5"/>
      <c r="N268" s="5"/>
      <c r="O268" s="5"/>
      <c r="P268" s="5"/>
      <c r="Q268" s="5"/>
      <c r="R268" s="5"/>
    </row>
    <row r="269" spans="11:18" ht="12.75">
      <c r="K269" s="5"/>
      <c r="L269" s="5"/>
      <c r="M269" s="5"/>
      <c r="N269" s="5"/>
      <c r="O269" s="5"/>
      <c r="P269" s="5"/>
      <c r="Q269" s="5"/>
      <c r="R269" s="5"/>
    </row>
    <row r="270" spans="11:18" ht="12.75">
      <c r="K270" s="5"/>
      <c r="L270" s="5"/>
      <c r="M270" s="5"/>
      <c r="N270" s="5"/>
      <c r="O270" s="5"/>
      <c r="P270" s="5"/>
      <c r="Q270" s="5"/>
      <c r="R270" s="5"/>
    </row>
    <row r="271" spans="11:18" ht="12.75">
      <c r="K271" s="5"/>
      <c r="L271" s="5"/>
      <c r="M271" s="5"/>
      <c r="N271" s="5"/>
      <c r="O271" s="5"/>
      <c r="P271" s="5"/>
      <c r="Q271" s="5"/>
      <c r="R271" s="5"/>
    </row>
    <row r="272" spans="11:18" ht="12.75">
      <c r="K272" s="5"/>
      <c r="L272" s="5"/>
      <c r="M272" s="5"/>
      <c r="N272" s="5"/>
      <c r="O272" s="5"/>
      <c r="P272" s="5"/>
      <c r="Q272" s="5"/>
      <c r="R272" s="5"/>
    </row>
    <row r="273" spans="11:18" ht="12.75">
      <c r="K273" s="5"/>
      <c r="L273" s="5"/>
      <c r="M273" s="5"/>
      <c r="N273" s="5"/>
      <c r="O273" s="5"/>
      <c r="P273" s="5"/>
      <c r="Q273" s="5"/>
      <c r="R273" s="5"/>
    </row>
    <row r="274" spans="11:18" ht="12.75">
      <c r="K274" s="5"/>
      <c r="L274" s="5"/>
      <c r="M274" s="5"/>
      <c r="N274" s="5"/>
      <c r="O274" s="5"/>
      <c r="P274" s="5"/>
      <c r="Q274" s="5"/>
      <c r="R274" s="5"/>
    </row>
    <row r="275" spans="11:18" ht="12.75">
      <c r="K275" s="5"/>
      <c r="L275" s="5"/>
      <c r="M275" s="5"/>
      <c r="N275" s="5"/>
      <c r="O275" s="5"/>
      <c r="P275" s="5"/>
      <c r="Q275" s="5"/>
      <c r="R275" s="5"/>
    </row>
    <row r="276" spans="11:18" ht="12.75">
      <c r="K276" s="5"/>
      <c r="L276" s="5"/>
      <c r="M276" s="5"/>
      <c r="N276" s="5"/>
      <c r="O276" s="5"/>
      <c r="P276" s="5"/>
      <c r="Q276" s="5"/>
      <c r="R276" s="5"/>
    </row>
    <row r="277" spans="11:18" ht="12.75">
      <c r="K277" s="5"/>
      <c r="L277" s="5"/>
      <c r="M277" s="5"/>
      <c r="N277" s="5"/>
      <c r="O277" s="5"/>
      <c r="P277" s="5"/>
      <c r="Q277" s="5"/>
      <c r="R277" s="5"/>
    </row>
    <row r="278" spans="11:18" ht="12.75">
      <c r="K278" s="5"/>
      <c r="L278" s="5"/>
      <c r="M278" s="5"/>
      <c r="N278" s="5"/>
      <c r="O278" s="5"/>
      <c r="P278" s="5"/>
      <c r="Q278" s="5"/>
      <c r="R278" s="5"/>
    </row>
    <row r="279" spans="11:18" ht="12.75">
      <c r="K279" s="5"/>
      <c r="L279" s="5"/>
      <c r="M279" s="5"/>
      <c r="N279" s="5"/>
      <c r="O279" s="5"/>
      <c r="P279" s="5"/>
      <c r="Q279" s="5"/>
      <c r="R279" s="5"/>
    </row>
    <row r="280" spans="11:18" ht="12.75">
      <c r="K280" s="5"/>
      <c r="L280" s="5"/>
      <c r="M280" s="5"/>
      <c r="N280" s="5"/>
      <c r="O280" s="5"/>
      <c r="P280" s="5"/>
      <c r="Q280" s="5"/>
      <c r="R280" s="5"/>
    </row>
    <row r="281" spans="11:18" ht="12.75">
      <c r="K281" s="5"/>
      <c r="L281" s="5"/>
      <c r="M281" s="5"/>
      <c r="N281" s="5"/>
      <c r="O281" s="5"/>
      <c r="P281" s="5"/>
      <c r="Q281" s="5"/>
      <c r="R281" s="5"/>
    </row>
    <row r="282" spans="11:18" ht="12.75">
      <c r="K282" s="5"/>
      <c r="L282" s="5"/>
      <c r="M282" s="5"/>
      <c r="N282" s="5"/>
      <c r="O282" s="5"/>
      <c r="P282" s="5"/>
      <c r="Q282" s="5"/>
      <c r="R282" s="5"/>
    </row>
    <row r="283" spans="11:18" ht="12.75">
      <c r="K283" s="5"/>
      <c r="L283" s="5"/>
      <c r="M283" s="5"/>
      <c r="N283" s="5"/>
      <c r="O283" s="5"/>
      <c r="P283" s="5"/>
      <c r="Q283" s="5"/>
      <c r="R283" s="5"/>
    </row>
    <row r="284" spans="11:18" ht="12.75">
      <c r="K284" s="5"/>
      <c r="L284" s="5"/>
      <c r="M284" s="5"/>
      <c r="N284" s="5"/>
      <c r="O284" s="5"/>
      <c r="P284" s="5"/>
      <c r="Q284" s="5"/>
      <c r="R284" s="5"/>
    </row>
    <row r="285" spans="11:18" ht="12.75">
      <c r="K285" s="5"/>
      <c r="L285" s="5"/>
      <c r="M285" s="5"/>
      <c r="N285" s="5"/>
      <c r="O285" s="5"/>
      <c r="P285" s="5"/>
      <c r="Q285" s="5"/>
      <c r="R285" s="5"/>
    </row>
    <row r="286" spans="11:18" ht="12.75">
      <c r="K286" s="5"/>
      <c r="L286" s="5"/>
      <c r="M286" s="5"/>
      <c r="N286" s="5"/>
      <c r="O286" s="5"/>
      <c r="P286" s="5"/>
      <c r="Q286" s="5"/>
      <c r="R286" s="5"/>
    </row>
    <row r="287" spans="11:18" ht="12.75">
      <c r="K287" s="5"/>
      <c r="L287" s="5"/>
      <c r="M287" s="5"/>
      <c r="N287" s="5"/>
      <c r="O287" s="5"/>
      <c r="P287" s="5"/>
      <c r="Q287" s="5"/>
      <c r="R287" s="5"/>
    </row>
    <row r="288" spans="11:18" ht="12.75">
      <c r="K288" s="5"/>
      <c r="L288" s="5"/>
      <c r="M288" s="5"/>
      <c r="N288" s="5"/>
      <c r="O288" s="5"/>
      <c r="P288" s="5"/>
      <c r="Q288" s="5"/>
      <c r="R288" s="5"/>
    </row>
    <row r="289" spans="11:18" ht="12.75">
      <c r="K289" s="5"/>
      <c r="L289" s="5"/>
      <c r="M289" s="5"/>
      <c r="N289" s="5"/>
      <c r="O289" s="5"/>
      <c r="P289" s="5"/>
      <c r="Q289" s="5"/>
      <c r="R289" s="5"/>
    </row>
    <row r="290" spans="11:18" ht="12.75">
      <c r="K290" s="5"/>
      <c r="L290" s="5"/>
      <c r="M290" s="5"/>
      <c r="N290" s="5"/>
      <c r="O290" s="5"/>
      <c r="P290" s="5"/>
      <c r="Q290" s="5"/>
      <c r="R290" s="5"/>
    </row>
    <row r="291" spans="11:18" ht="12.75">
      <c r="K291" s="5"/>
      <c r="L291" s="5"/>
      <c r="M291" s="5"/>
      <c r="N291" s="5"/>
      <c r="O291" s="5"/>
      <c r="P291" s="5"/>
      <c r="Q291" s="5"/>
      <c r="R291" s="5"/>
    </row>
    <row r="292" spans="11:18" ht="12.75">
      <c r="K292" s="5"/>
      <c r="L292" s="5"/>
      <c r="M292" s="5"/>
      <c r="N292" s="5"/>
      <c r="O292" s="5"/>
      <c r="P292" s="5"/>
      <c r="Q292" s="5"/>
      <c r="R292" s="5"/>
    </row>
    <row r="293" spans="11:18" ht="12.75">
      <c r="K293" s="5"/>
      <c r="L293" s="5"/>
      <c r="M293" s="5"/>
      <c r="N293" s="5"/>
      <c r="O293" s="5"/>
      <c r="P293" s="5"/>
      <c r="Q293" s="5"/>
      <c r="R293" s="5"/>
    </row>
    <row r="294" spans="11:18" ht="12.75">
      <c r="K294" s="5"/>
      <c r="L294" s="5"/>
      <c r="M294" s="5"/>
      <c r="N294" s="5"/>
      <c r="O294" s="5"/>
      <c r="P294" s="5"/>
      <c r="Q294" s="5"/>
      <c r="R294" s="5"/>
    </row>
    <row r="295" spans="11:18" ht="12.75">
      <c r="K295" s="5"/>
      <c r="L295" s="5"/>
      <c r="M295" s="5"/>
      <c r="N295" s="5"/>
      <c r="O295" s="5"/>
      <c r="P295" s="5"/>
      <c r="Q295" s="5"/>
      <c r="R295" s="5"/>
    </row>
    <row r="296" spans="11:18" ht="12.75">
      <c r="K296" s="5"/>
      <c r="L296" s="5"/>
      <c r="M296" s="5"/>
      <c r="N296" s="5"/>
      <c r="O296" s="5"/>
      <c r="P296" s="5"/>
      <c r="Q296" s="5"/>
      <c r="R296" s="5"/>
    </row>
    <row r="297" spans="11:18" ht="12.75">
      <c r="K297" s="5"/>
      <c r="L297" s="5"/>
      <c r="M297" s="5"/>
      <c r="N297" s="5"/>
      <c r="O297" s="5"/>
      <c r="P297" s="5"/>
      <c r="Q297" s="5"/>
      <c r="R297" s="5"/>
    </row>
    <row r="298" spans="11:18" ht="12.75">
      <c r="K298" s="5"/>
      <c r="L298" s="5"/>
      <c r="M298" s="5"/>
      <c r="N298" s="5"/>
      <c r="O298" s="5"/>
      <c r="P298" s="5"/>
      <c r="Q298" s="5"/>
      <c r="R298" s="5"/>
    </row>
    <row r="299" spans="11:18" ht="12.75">
      <c r="K299" s="5"/>
      <c r="L299" s="5"/>
      <c r="M299" s="5"/>
      <c r="N299" s="5"/>
      <c r="O299" s="5"/>
      <c r="P299" s="5"/>
      <c r="Q299" s="5"/>
      <c r="R299" s="5"/>
    </row>
    <row r="300" spans="11:18" ht="12.75">
      <c r="K300" s="5"/>
      <c r="L300" s="5"/>
      <c r="M300" s="5"/>
      <c r="N300" s="5"/>
      <c r="O300" s="5"/>
      <c r="P300" s="5"/>
      <c r="Q300" s="5"/>
      <c r="R300" s="5"/>
    </row>
    <row r="301" spans="11:18" ht="12.75">
      <c r="K301" s="5"/>
      <c r="L301" s="5"/>
      <c r="M301" s="5"/>
      <c r="N301" s="5"/>
      <c r="O301" s="5"/>
      <c r="P301" s="5"/>
      <c r="Q301" s="5"/>
      <c r="R301" s="5"/>
    </row>
    <row r="302" spans="11:18" ht="12.75">
      <c r="K302" s="5"/>
      <c r="L302" s="5"/>
      <c r="M302" s="5"/>
      <c r="N302" s="5"/>
      <c r="O302" s="5"/>
      <c r="P302" s="5"/>
      <c r="Q302" s="5"/>
      <c r="R302" s="5"/>
    </row>
    <row r="303" spans="11:18" ht="12.75">
      <c r="K303" s="5"/>
      <c r="L303" s="5"/>
      <c r="M303" s="5"/>
      <c r="N303" s="5"/>
      <c r="O303" s="5"/>
      <c r="P303" s="5"/>
      <c r="Q303" s="5"/>
      <c r="R303" s="5"/>
    </row>
    <row r="304" spans="11:18" ht="12.75">
      <c r="K304" s="5"/>
      <c r="L304" s="5"/>
      <c r="M304" s="5"/>
      <c r="N304" s="5"/>
      <c r="O304" s="5"/>
      <c r="P304" s="5"/>
      <c r="Q304" s="5"/>
      <c r="R304" s="5"/>
    </row>
    <row r="305" spans="11:18" ht="12.75">
      <c r="K305" s="5"/>
      <c r="L305" s="5"/>
      <c r="M305" s="5"/>
      <c r="N305" s="5"/>
      <c r="O305" s="5"/>
      <c r="P305" s="5"/>
      <c r="Q305" s="5"/>
      <c r="R305" s="5"/>
    </row>
    <row r="306" spans="11:18" ht="12.75">
      <c r="K306" s="5"/>
      <c r="L306" s="5"/>
      <c r="M306" s="5"/>
      <c r="N306" s="5"/>
      <c r="O306" s="5"/>
      <c r="P306" s="5"/>
      <c r="Q306" s="5"/>
      <c r="R306" s="5"/>
    </row>
    <row r="307" spans="11:18" ht="12.75">
      <c r="K307" s="5"/>
      <c r="L307" s="5"/>
      <c r="M307" s="5"/>
      <c r="N307" s="5"/>
      <c r="O307" s="5"/>
      <c r="P307" s="5"/>
      <c r="Q307" s="5"/>
      <c r="R307" s="5"/>
    </row>
    <row r="308" spans="11:18" ht="12.75">
      <c r="K308" s="5"/>
      <c r="L308" s="5"/>
      <c r="M308" s="5"/>
      <c r="N308" s="5"/>
      <c r="O308" s="5"/>
      <c r="P308" s="5"/>
      <c r="Q308" s="5"/>
      <c r="R308" s="5"/>
    </row>
    <row r="309" spans="11:18" ht="12.75">
      <c r="K309" s="5"/>
      <c r="L309" s="5"/>
      <c r="M309" s="5"/>
      <c r="N309" s="5"/>
      <c r="O309" s="5"/>
      <c r="P309" s="5"/>
      <c r="Q309" s="5"/>
      <c r="R309" s="5"/>
    </row>
    <row r="310" spans="11:18" ht="12.75">
      <c r="K310" s="5"/>
      <c r="L310" s="5"/>
      <c r="M310" s="5"/>
      <c r="N310" s="5"/>
      <c r="O310" s="5"/>
      <c r="P310" s="5"/>
      <c r="Q310" s="5"/>
      <c r="R310" s="5"/>
    </row>
    <row r="311" spans="11:18" ht="12.75">
      <c r="K311" s="5"/>
      <c r="L311" s="5"/>
      <c r="M311" s="5"/>
      <c r="N311" s="5"/>
      <c r="O311" s="5"/>
      <c r="P311" s="5"/>
      <c r="Q311" s="5"/>
      <c r="R311" s="5"/>
    </row>
    <row r="312" spans="11:18" ht="12.75">
      <c r="K312" s="5"/>
      <c r="L312" s="5"/>
      <c r="M312" s="5"/>
      <c r="N312" s="5"/>
      <c r="O312" s="5"/>
      <c r="P312" s="5"/>
      <c r="Q312" s="5"/>
      <c r="R312" s="5"/>
    </row>
    <row r="313" spans="11:18" ht="12.75">
      <c r="K313" s="5"/>
      <c r="L313" s="5"/>
      <c r="M313" s="5"/>
      <c r="N313" s="5"/>
      <c r="O313" s="5"/>
      <c r="P313" s="5"/>
      <c r="Q313" s="5"/>
      <c r="R313" s="5"/>
    </row>
    <row r="314" spans="11:18" ht="12.75">
      <c r="K314" s="5"/>
      <c r="L314" s="5"/>
      <c r="M314" s="5"/>
      <c r="N314" s="5"/>
      <c r="O314" s="5"/>
      <c r="P314" s="5"/>
      <c r="Q314" s="5"/>
      <c r="R314" s="5"/>
    </row>
    <row r="315" spans="11:18" ht="12.75">
      <c r="K315" s="5"/>
      <c r="L315" s="5"/>
      <c r="M315" s="5"/>
      <c r="N315" s="5"/>
      <c r="O315" s="5"/>
      <c r="P315" s="5"/>
      <c r="Q315" s="5"/>
      <c r="R315" s="5"/>
    </row>
    <row r="316" spans="11:18" ht="12.75">
      <c r="K316" s="5"/>
      <c r="L316" s="5"/>
      <c r="M316" s="5"/>
      <c r="N316" s="5"/>
      <c r="O316" s="5"/>
      <c r="P316" s="5"/>
      <c r="Q316" s="5"/>
      <c r="R316" s="5"/>
    </row>
    <row r="317" spans="11:18" ht="12.75">
      <c r="K317" s="5"/>
      <c r="L317" s="5"/>
      <c r="M317" s="5"/>
      <c r="N317" s="5"/>
      <c r="O317" s="5"/>
      <c r="P317" s="5"/>
      <c r="Q317" s="5"/>
      <c r="R317" s="5"/>
    </row>
    <row r="318" spans="11:18" ht="12.75">
      <c r="K318" s="5"/>
      <c r="L318" s="5"/>
      <c r="M318" s="5"/>
      <c r="N318" s="5"/>
      <c r="O318" s="5"/>
      <c r="P318" s="5"/>
      <c r="Q318" s="5"/>
      <c r="R318" s="5"/>
    </row>
    <row r="319" spans="11:18" ht="12.75">
      <c r="K319" s="5"/>
      <c r="L319" s="5"/>
      <c r="M319" s="5"/>
      <c r="N319" s="5"/>
      <c r="O319" s="5"/>
      <c r="P319" s="5"/>
      <c r="Q319" s="5"/>
      <c r="R319" s="5"/>
    </row>
    <row r="320" spans="11:18" ht="12.75">
      <c r="K320" s="5"/>
      <c r="L320" s="5"/>
      <c r="M320" s="5"/>
      <c r="N320" s="5"/>
      <c r="O320" s="5"/>
      <c r="P320" s="5"/>
      <c r="Q320" s="5"/>
      <c r="R320" s="5"/>
    </row>
    <row r="321" spans="11:18" ht="12.75">
      <c r="K321" s="5"/>
      <c r="L321" s="5"/>
      <c r="M321" s="5"/>
      <c r="N321" s="5"/>
      <c r="O321" s="5"/>
      <c r="P321" s="5"/>
      <c r="Q321" s="5"/>
      <c r="R321" s="5"/>
    </row>
    <row r="322" spans="11:18" ht="12.75">
      <c r="K322" s="5"/>
      <c r="L322" s="5"/>
      <c r="M322" s="5"/>
      <c r="N322" s="5"/>
      <c r="O322" s="5"/>
      <c r="P322" s="5"/>
      <c r="Q322" s="5"/>
      <c r="R322" s="5"/>
    </row>
    <row r="323" spans="11:18" ht="12.75">
      <c r="K323" s="5"/>
      <c r="L323" s="5"/>
      <c r="M323" s="5"/>
      <c r="N323" s="5"/>
      <c r="O323" s="5"/>
      <c r="P323" s="5"/>
      <c r="Q323" s="5"/>
      <c r="R323" s="5"/>
    </row>
    <row r="324" spans="11:18" ht="12.75">
      <c r="K324" s="5"/>
      <c r="L324" s="5"/>
      <c r="M324" s="5"/>
      <c r="N324" s="5"/>
      <c r="O324" s="5"/>
      <c r="P324" s="5"/>
      <c r="Q324" s="5"/>
      <c r="R324" s="5"/>
    </row>
    <row r="325" spans="11:18" ht="12.75">
      <c r="K325" s="5"/>
      <c r="L325" s="5"/>
      <c r="M325" s="5"/>
      <c r="N325" s="5"/>
      <c r="O325" s="5"/>
      <c r="P325" s="5"/>
      <c r="Q325" s="5"/>
      <c r="R325" s="5"/>
    </row>
    <row r="326" spans="11:18" ht="12.75">
      <c r="K326" s="5"/>
      <c r="L326" s="5"/>
      <c r="M326" s="5"/>
      <c r="N326" s="5"/>
      <c r="O326" s="5"/>
      <c r="P326" s="5"/>
      <c r="Q326" s="5"/>
      <c r="R326" s="5"/>
    </row>
    <row r="327" spans="11:18" ht="12.75">
      <c r="K327" s="5"/>
      <c r="L327" s="5"/>
      <c r="M327" s="5"/>
      <c r="N327" s="5"/>
      <c r="O327" s="5"/>
      <c r="P327" s="5"/>
      <c r="Q327" s="5"/>
      <c r="R327" s="5"/>
    </row>
    <row r="328" spans="11:18" ht="12.75">
      <c r="K328" s="5"/>
      <c r="L328" s="5"/>
      <c r="M328" s="5"/>
      <c r="N328" s="5"/>
      <c r="O328" s="5"/>
      <c r="P328" s="5"/>
      <c r="Q328" s="5"/>
      <c r="R328" s="5"/>
    </row>
    <row r="329" spans="11:18" ht="12.75">
      <c r="K329" s="5"/>
      <c r="L329" s="5"/>
      <c r="M329" s="5"/>
      <c r="N329" s="5"/>
      <c r="O329" s="5"/>
      <c r="P329" s="5"/>
      <c r="Q329" s="5"/>
      <c r="R329" s="5"/>
    </row>
    <row r="330" spans="11:18" ht="12.75">
      <c r="K330" s="5"/>
      <c r="L330" s="5"/>
      <c r="M330" s="5"/>
      <c r="N330" s="5"/>
      <c r="O330" s="5"/>
      <c r="P330" s="5"/>
      <c r="Q330" s="5"/>
      <c r="R330" s="5"/>
    </row>
    <row r="331" spans="11:18" ht="12.75">
      <c r="K331" s="5"/>
      <c r="L331" s="5"/>
      <c r="M331" s="5"/>
      <c r="N331" s="5"/>
      <c r="O331" s="5"/>
      <c r="P331" s="5"/>
      <c r="Q331" s="5"/>
      <c r="R331" s="5"/>
    </row>
    <row r="332" spans="11:18" ht="12.75">
      <c r="K332" s="5"/>
      <c r="L332" s="5"/>
      <c r="M332" s="5"/>
      <c r="N332" s="5"/>
      <c r="O332" s="5"/>
      <c r="P332" s="5"/>
      <c r="Q332" s="5"/>
      <c r="R332" s="5"/>
    </row>
    <row r="333" spans="11:18" ht="12.75">
      <c r="K333" s="5"/>
      <c r="L333" s="5"/>
      <c r="M333" s="5"/>
      <c r="N333" s="5"/>
      <c r="O333" s="5"/>
      <c r="P333" s="5"/>
      <c r="Q333" s="5"/>
      <c r="R333" s="5"/>
    </row>
    <row r="334" spans="11:18" ht="12.75">
      <c r="K334" s="5"/>
      <c r="L334" s="5"/>
      <c r="M334" s="5"/>
      <c r="N334" s="5"/>
      <c r="O334" s="5"/>
      <c r="P334" s="5"/>
      <c r="Q334" s="5"/>
      <c r="R334" s="5"/>
    </row>
    <row r="335" spans="11:18" ht="12.75">
      <c r="K335" s="5"/>
      <c r="L335" s="5"/>
      <c r="M335" s="5"/>
      <c r="N335" s="5"/>
      <c r="O335" s="5"/>
      <c r="P335" s="5"/>
      <c r="Q335" s="5"/>
      <c r="R335" s="5"/>
    </row>
    <row r="336" spans="11:18" ht="12.75">
      <c r="K336" s="5"/>
      <c r="L336" s="5"/>
      <c r="M336" s="5"/>
      <c r="N336" s="5"/>
      <c r="O336" s="5"/>
      <c r="P336" s="5"/>
      <c r="Q336" s="5"/>
      <c r="R336" s="5"/>
    </row>
    <row r="337" spans="11:18" ht="12.75">
      <c r="K337" s="5"/>
      <c r="L337" s="5"/>
      <c r="M337" s="5"/>
      <c r="N337" s="5"/>
      <c r="O337" s="5"/>
      <c r="P337" s="5"/>
      <c r="Q337" s="5"/>
      <c r="R337" s="5"/>
    </row>
    <row r="338" spans="11:18" ht="12.75">
      <c r="K338" s="5"/>
      <c r="L338" s="5"/>
      <c r="M338" s="5"/>
      <c r="N338" s="5"/>
      <c r="O338" s="5"/>
      <c r="P338" s="5"/>
      <c r="Q338" s="5"/>
      <c r="R338" s="5"/>
    </row>
    <row r="339" spans="11:18" ht="12.75">
      <c r="K339" s="5"/>
      <c r="L339" s="5"/>
      <c r="M339" s="5"/>
      <c r="N339" s="5"/>
      <c r="O339" s="5"/>
      <c r="P339" s="5"/>
      <c r="Q339" s="5"/>
      <c r="R339" s="5"/>
    </row>
    <row r="340" spans="11:18" ht="12.75">
      <c r="K340" s="5"/>
      <c r="L340" s="5"/>
      <c r="M340" s="5"/>
      <c r="N340" s="5"/>
      <c r="O340" s="5"/>
      <c r="P340" s="5"/>
      <c r="Q340" s="5"/>
      <c r="R340" s="5"/>
    </row>
    <row r="341" spans="11:18" ht="12.75">
      <c r="K341" s="5"/>
      <c r="L341" s="5"/>
      <c r="M341" s="5"/>
      <c r="N341" s="5"/>
      <c r="O341" s="5"/>
      <c r="P341" s="5"/>
      <c r="Q341" s="5"/>
      <c r="R341" s="5"/>
    </row>
    <row r="342" spans="11:18" ht="12.75">
      <c r="K342" s="5"/>
      <c r="L342" s="5"/>
      <c r="M342" s="5"/>
      <c r="N342" s="5"/>
      <c r="O342" s="5"/>
      <c r="P342" s="5"/>
      <c r="Q342" s="5"/>
      <c r="R342" s="5"/>
    </row>
    <row r="343" spans="11:18" ht="12.75">
      <c r="K343" s="5"/>
      <c r="L343" s="5"/>
      <c r="M343" s="5"/>
      <c r="N343" s="5"/>
      <c r="O343" s="5"/>
      <c r="P343" s="5"/>
      <c r="Q343" s="5"/>
      <c r="R343" s="5"/>
    </row>
    <row r="344" spans="11:18" ht="12.75">
      <c r="K344" s="5"/>
      <c r="L344" s="5"/>
      <c r="M344" s="5"/>
      <c r="N344" s="5"/>
      <c r="O344" s="5"/>
      <c r="P344" s="5"/>
      <c r="Q344" s="5"/>
      <c r="R344" s="5"/>
    </row>
    <row r="345" spans="11:18" ht="12.75">
      <c r="K345" s="5"/>
      <c r="L345" s="5"/>
      <c r="M345" s="5"/>
      <c r="N345" s="5"/>
      <c r="O345" s="5"/>
      <c r="P345" s="5"/>
      <c r="Q345" s="5"/>
      <c r="R345" s="5"/>
    </row>
    <row r="346" spans="11:18" ht="12.75">
      <c r="K346" s="5"/>
      <c r="L346" s="5"/>
      <c r="M346" s="5"/>
      <c r="N346" s="5"/>
      <c r="O346" s="5"/>
      <c r="P346" s="5"/>
      <c r="Q346" s="5"/>
      <c r="R346" s="5"/>
    </row>
    <row r="347" spans="11:18" ht="12.75">
      <c r="K347" s="5"/>
      <c r="L347" s="5"/>
      <c r="M347" s="5"/>
      <c r="N347" s="5"/>
      <c r="O347" s="5"/>
      <c r="P347" s="5"/>
      <c r="Q347" s="5"/>
      <c r="R347" s="5"/>
    </row>
    <row r="348" spans="11:18" ht="12.75">
      <c r="K348" s="5"/>
      <c r="L348" s="5"/>
      <c r="M348" s="5"/>
      <c r="N348" s="5"/>
      <c r="O348" s="5"/>
      <c r="P348" s="5"/>
      <c r="Q348" s="5"/>
      <c r="R348" s="5"/>
    </row>
    <row r="349" spans="11:18" ht="12.75">
      <c r="K349" s="5"/>
      <c r="L349" s="5"/>
      <c r="M349" s="5"/>
      <c r="N349" s="5"/>
      <c r="O349" s="5"/>
      <c r="P349" s="5"/>
      <c r="Q349" s="5"/>
      <c r="R349" s="5"/>
    </row>
    <row r="350" spans="11:18" ht="12.75">
      <c r="K350" s="5"/>
      <c r="L350" s="5"/>
      <c r="M350" s="5"/>
      <c r="N350" s="5"/>
      <c r="O350" s="5"/>
      <c r="P350" s="5"/>
      <c r="Q350" s="5"/>
      <c r="R350" s="5"/>
    </row>
    <row r="351" spans="11:18" ht="12.75">
      <c r="K351" s="5"/>
      <c r="L351" s="5"/>
      <c r="M351" s="5"/>
      <c r="N351" s="5"/>
      <c r="O351" s="5"/>
      <c r="P351" s="5"/>
      <c r="Q351" s="5"/>
      <c r="R351" s="5"/>
    </row>
    <row r="352" spans="11:18" ht="12.75">
      <c r="K352" s="5"/>
      <c r="L352" s="5"/>
      <c r="M352" s="5"/>
      <c r="N352" s="5"/>
      <c r="O352" s="5"/>
      <c r="P352" s="5"/>
      <c r="Q352" s="5"/>
      <c r="R352" s="5"/>
    </row>
    <row r="353" spans="11:18" ht="12.75">
      <c r="K353" s="5"/>
      <c r="L353" s="5"/>
      <c r="M353" s="5"/>
      <c r="N353" s="5"/>
      <c r="O353" s="5"/>
      <c r="P353" s="5"/>
      <c r="Q353" s="5"/>
      <c r="R353" s="5"/>
    </row>
    <row r="354" spans="11:18" ht="12.75">
      <c r="K354" s="5"/>
      <c r="L354" s="5"/>
      <c r="M354" s="5"/>
      <c r="N354" s="5"/>
      <c r="O354" s="5"/>
      <c r="P354" s="5"/>
      <c r="Q354" s="5"/>
      <c r="R354" s="5"/>
    </row>
    <row r="355" spans="11:18" ht="12.75">
      <c r="K355" s="5"/>
      <c r="L355" s="5"/>
      <c r="M355" s="5"/>
      <c r="N355" s="5"/>
      <c r="O355" s="5"/>
      <c r="P355" s="5"/>
      <c r="Q355" s="5"/>
      <c r="R355" s="5"/>
    </row>
    <row r="356" spans="11:18" ht="12.75">
      <c r="K356" s="5"/>
      <c r="L356" s="5"/>
      <c r="M356" s="5"/>
      <c r="N356" s="5"/>
      <c r="O356" s="5"/>
      <c r="P356" s="5"/>
      <c r="Q356" s="5"/>
      <c r="R356" s="5"/>
    </row>
    <row r="357" spans="11:18" ht="12.75">
      <c r="K357" s="5"/>
      <c r="L357" s="5"/>
      <c r="M357" s="5"/>
      <c r="N357" s="5"/>
      <c r="O357" s="5"/>
      <c r="P357" s="5"/>
      <c r="Q357" s="5"/>
      <c r="R357" s="5"/>
    </row>
    <row r="358" spans="11:18" ht="12.75">
      <c r="K358" s="5"/>
      <c r="L358" s="5"/>
      <c r="M358" s="5"/>
      <c r="N358" s="5"/>
      <c r="O358" s="5"/>
      <c r="P358" s="5"/>
      <c r="Q358" s="5"/>
      <c r="R358" s="5"/>
    </row>
    <row r="359" spans="11:18" ht="12.75">
      <c r="K359" s="5"/>
      <c r="L359" s="5"/>
      <c r="M359" s="5"/>
      <c r="N359" s="5"/>
      <c r="O359" s="5"/>
      <c r="P359" s="5"/>
      <c r="Q359" s="5"/>
      <c r="R359" s="5"/>
    </row>
    <row r="360" spans="11:18" ht="12.75">
      <c r="K360" s="5"/>
      <c r="L360" s="5"/>
      <c r="M360" s="5"/>
      <c r="N360" s="5"/>
      <c r="O360" s="5"/>
      <c r="P360" s="5"/>
      <c r="Q360" s="5"/>
      <c r="R360" s="5"/>
    </row>
    <row r="361" spans="11:18" ht="12.75">
      <c r="K361" s="5"/>
      <c r="L361" s="5"/>
      <c r="M361" s="5"/>
      <c r="N361" s="5"/>
      <c r="O361" s="5"/>
      <c r="P361" s="5"/>
      <c r="Q361" s="5"/>
      <c r="R361" s="5"/>
    </row>
    <row r="362" spans="11:18" ht="12.75">
      <c r="K362" s="5"/>
      <c r="L362" s="5"/>
      <c r="M362" s="5"/>
      <c r="N362" s="5"/>
      <c r="O362" s="5"/>
      <c r="P362" s="5"/>
      <c r="Q362" s="5"/>
      <c r="R362" s="5"/>
    </row>
    <row r="363" spans="11:18" ht="12.75">
      <c r="K363" s="5"/>
      <c r="L363" s="5"/>
      <c r="M363" s="5"/>
      <c r="N363" s="5"/>
      <c r="O363" s="5"/>
      <c r="P363" s="5"/>
      <c r="Q363" s="5"/>
      <c r="R363" s="5"/>
    </row>
    <row r="364" spans="11:18" ht="12.75">
      <c r="K364" s="5"/>
      <c r="L364" s="5"/>
      <c r="M364" s="5"/>
      <c r="N364" s="5"/>
      <c r="O364" s="5"/>
      <c r="P364" s="5"/>
      <c r="Q364" s="5"/>
      <c r="R364" s="5"/>
    </row>
    <row r="365" spans="11:18" ht="12.75">
      <c r="K365" s="5"/>
      <c r="L365" s="5"/>
      <c r="M365" s="5"/>
      <c r="N365" s="5"/>
      <c r="O365" s="5"/>
      <c r="P365" s="5"/>
      <c r="Q365" s="5"/>
      <c r="R365" s="5"/>
    </row>
    <row r="366" spans="11:18" ht="12.75">
      <c r="K366" s="5"/>
      <c r="L366" s="5"/>
      <c r="M366" s="5"/>
      <c r="N366" s="5"/>
      <c r="O366" s="5"/>
      <c r="P366" s="5"/>
      <c r="Q366" s="5"/>
      <c r="R366" s="5"/>
    </row>
    <row r="367" spans="11:18" ht="12.75">
      <c r="K367" s="5"/>
      <c r="L367" s="5"/>
      <c r="M367" s="5"/>
      <c r="N367" s="5"/>
      <c r="O367" s="5"/>
      <c r="P367" s="5"/>
      <c r="Q367" s="5"/>
      <c r="R367" s="5"/>
    </row>
    <row r="368" spans="11:18" ht="12.75">
      <c r="K368" s="5"/>
      <c r="L368" s="5"/>
      <c r="M368" s="5"/>
      <c r="N368" s="5"/>
      <c r="O368" s="5"/>
      <c r="P368" s="5"/>
      <c r="Q368" s="5"/>
      <c r="R368" s="5"/>
    </row>
    <row r="369" spans="11:18" ht="12.75">
      <c r="K369" s="5"/>
      <c r="L369" s="5"/>
      <c r="M369" s="5"/>
      <c r="N369" s="5"/>
      <c r="O369" s="5"/>
      <c r="P369" s="5"/>
      <c r="Q369" s="5"/>
      <c r="R369" s="5"/>
    </row>
    <row r="370" spans="11:18" ht="12.75">
      <c r="K370" s="5"/>
      <c r="L370" s="5"/>
      <c r="M370" s="5"/>
      <c r="N370" s="5"/>
      <c r="O370" s="5"/>
      <c r="P370" s="5"/>
      <c r="Q370" s="5"/>
      <c r="R370" s="5"/>
    </row>
    <row r="371" spans="11:18" ht="12.75">
      <c r="K371" s="5"/>
      <c r="L371" s="5"/>
      <c r="M371" s="5"/>
      <c r="N371" s="5"/>
      <c r="O371" s="5"/>
      <c r="P371" s="5"/>
      <c r="Q371" s="5"/>
      <c r="R371" s="5"/>
    </row>
    <row r="372" spans="11:18" ht="12.75">
      <c r="K372" s="5"/>
      <c r="L372" s="5"/>
      <c r="M372" s="5"/>
      <c r="N372" s="5"/>
      <c r="O372" s="5"/>
      <c r="P372" s="5"/>
      <c r="Q372" s="5"/>
      <c r="R372" s="5"/>
    </row>
    <row r="373" spans="11:18" ht="12.75">
      <c r="K373" s="5"/>
      <c r="L373" s="5"/>
      <c r="M373" s="5"/>
      <c r="N373" s="5"/>
      <c r="O373" s="5"/>
      <c r="P373" s="5"/>
      <c r="Q373" s="5"/>
      <c r="R373" s="5"/>
    </row>
    <row r="374" spans="11:18" ht="12.75">
      <c r="K374" s="5"/>
      <c r="L374" s="5"/>
      <c r="M374" s="5"/>
      <c r="N374" s="5"/>
      <c r="O374" s="5"/>
      <c r="P374" s="5"/>
      <c r="Q374" s="5"/>
      <c r="R374" s="5"/>
    </row>
    <row r="375" spans="11:18" ht="12.75">
      <c r="K375" s="5"/>
      <c r="L375" s="5"/>
      <c r="M375" s="5"/>
      <c r="N375" s="5"/>
      <c r="O375" s="5"/>
      <c r="P375" s="5"/>
      <c r="Q375" s="5"/>
      <c r="R375" s="5"/>
    </row>
    <row r="376" spans="11:18" ht="12.75">
      <c r="K376" s="5"/>
      <c r="L376" s="5"/>
      <c r="M376" s="5"/>
      <c r="N376" s="5"/>
      <c r="O376" s="5"/>
      <c r="P376" s="5"/>
      <c r="Q376" s="5"/>
      <c r="R376" s="5"/>
    </row>
    <row r="377" spans="11:18" ht="12.75">
      <c r="K377" s="5"/>
      <c r="L377" s="5"/>
      <c r="M377" s="5"/>
      <c r="N377" s="5"/>
      <c r="O377" s="5"/>
      <c r="P377" s="5"/>
      <c r="Q377" s="5"/>
      <c r="R377" s="5"/>
    </row>
    <row r="378" spans="11:18" ht="12.75">
      <c r="K378" s="5"/>
      <c r="L378" s="5"/>
      <c r="M378" s="5"/>
      <c r="N378" s="5"/>
      <c r="O378" s="5"/>
      <c r="P378" s="5"/>
      <c r="Q378" s="5"/>
      <c r="R378" s="5"/>
    </row>
    <row r="379" spans="11:18" ht="12.75">
      <c r="K379" s="5"/>
      <c r="L379" s="5"/>
      <c r="M379" s="5"/>
      <c r="N379" s="5"/>
      <c r="O379" s="5"/>
      <c r="P379" s="5"/>
      <c r="Q379" s="5"/>
      <c r="R379" s="5"/>
    </row>
    <row r="380" spans="11:18" ht="12.75">
      <c r="K380" s="5"/>
      <c r="L380" s="5"/>
      <c r="M380" s="5"/>
      <c r="N380" s="5"/>
      <c r="O380" s="5"/>
      <c r="P380" s="5"/>
      <c r="Q380" s="5"/>
      <c r="R380" s="5"/>
    </row>
    <row r="381" spans="11:18" ht="12.75">
      <c r="K381" s="5"/>
      <c r="L381" s="5"/>
      <c r="M381" s="5"/>
      <c r="N381" s="5"/>
      <c r="O381" s="5"/>
      <c r="P381" s="5"/>
      <c r="Q381" s="5"/>
      <c r="R381" s="5"/>
    </row>
    <row r="382" spans="11:18" ht="12.75">
      <c r="K382" s="5"/>
      <c r="L382" s="5"/>
      <c r="M382" s="5"/>
      <c r="N382" s="5"/>
      <c r="O382" s="5"/>
      <c r="P382" s="5"/>
      <c r="Q382" s="5"/>
      <c r="R382" s="5"/>
    </row>
    <row r="383" spans="11:18" ht="12.75">
      <c r="K383" s="5"/>
      <c r="L383" s="5"/>
      <c r="M383" s="5"/>
      <c r="N383" s="5"/>
      <c r="O383" s="5"/>
      <c r="P383" s="5"/>
      <c r="Q383" s="5"/>
      <c r="R383" s="5"/>
    </row>
    <row r="384" spans="11:18" ht="12.75">
      <c r="K384" s="5"/>
      <c r="L384" s="5"/>
      <c r="M384" s="5"/>
      <c r="N384" s="5"/>
      <c r="O384" s="5"/>
      <c r="P384" s="5"/>
      <c r="Q384" s="5"/>
      <c r="R384" s="5"/>
    </row>
    <row r="385" spans="11:18" ht="12.75">
      <c r="K385" s="5"/>
      <c r="L385" s="5"/>
      <c r="M385" s="5"/>
      <c r="N385" s="5"/>
      <c r="O385" s="5"/>
      <c r="P385" s="5"/>
      <c r="Q385" s="5"/>
      <c r="R385" s="5"/>
    </row>
    <row r="386" spans="11:18" ht="12.75">
      <c r="K386" s="5"/>
      <c r="L386" s="5"/>
      <c r="M386" s="5"/>
      <c r="N386" s="5"/>
      <c r="O386" s="5"/>
      <c r="P386" s="5"/>
      <c r="Q386" s="5"/>
      <c r="R386" s="5"/>
    </row>
  </sheetData>
  <sheetProtection password="8089" sheet="1" objects="1" scenarios="1" selectLockedCells="1"/>
  <mergeCells count="4">
    <mergeCell ref="B1:E1"/>
    <mergeCell ref="B16:E16"/>
    <mergeCell ref="C17:D17"/>
    <mergeCell ref="B22:F22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79"/>
  <sheetViews>
    <sheetView workbookViewId="0" topLeftCell="A1">
      <selection activeCell="H1" sqref="H1"/>
    </sheetView>
  </sheetViews>
  <sheetFormatPr defaultColWidth="11.421875" defaultRowHeight="12.75"/>
  <sheetData>
    <row r="1" spans="1:16" ht="20.25">
      <c r="A1" s="5"/>
      <c r="B1" s="25" t="s">
        <v>0</v>
      </c>
      <c r="C1" s="25"/>
      <c r="D1" s="25"/>
      <c r="E1" s="25"/>
      <c r="F1" s="6"/>
      <c r="G1" s="5" t="s">
        <v>21</v>
      </c>
      <c r="H1" s="30"/>
      <c r="I1" s="5"/>
      <c r="J1" s="5"/>
      <c r="K1" s="5"/>
      <c r="L1" s="5"/>
      <c r="M1" s="5"/>
      <c r="N1" s="5"/>
      <c r="O1" s="5"/>
      <c r="P1" s="5"/>
    </row>
    <row r="2" spans="1:16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">
      <c r="A3" s="11" t="s">
        <v>14</v>
      </c>
      <c r="B3" s="11"/>
      <c r="C3" s="11"/>
      <c r="D3" s="11"/>
      <c r="E3" s="11"/>
      <c r="F3" s="1"/>
      <c r="G3" s="1"/>
      <c r="H3" s="5"/>
      <c r="I3" s="5"/>
      <c r="J3" s="5"/>
      <c r="K3" s="5"/>
      <c r="L3" s="5"/>
      <c r="M3" s="5"/>
      <c r="N3" s="5"/>
      <c r="O3" s="5"/>
      <c r="P3" s="5"/>
    </row>
    <row r="4" spans="1:16" ht="15">
      <c r="A4" s="11" t="s">
        <v>15</v>
      </c>
      <c r="B4" s="11"/>
      <c r="C4" s="11"/>
      <c r="D4" s="11"/>
      <c r="E4" s="11"/>
      <c r="F4" s="1"/>
      <c r="G4" s="1"/>
      <c r="H4" s="5"/>
      <c r="I4" s="5"/>
      <c r="J4" s="5"/>
      <c r="K4" s="5"/>
      <c r="L4" s="5"/>
      <c r="M4" s="5"/>
      <c r="N4" s="5"/>
      <c r="O4" s="5"/>
      <c r="P4" s="5"/>
    </row>
    <row r="5" spans="1:16" ht="15">
      <c r="A5" s="12" t="s">
        <v>16</v>
      </c>
      <c r="B5" s="12"/>
      <c r="C5" s="12"/>
      <c r="D5" s="12"/>
      <c r="E5" s="12"/>
      <c r="F5" s="12"/>
      <c r="G5" s="12"/>
      <c r="H5" s="5"/>
      <c r="I5" s="14"/>
      <c r="J5" s="5"/>
      <c r="K5" s="5"/>
      <c r="L5" s="5"/>
      <c r="M5" s="5"/>
      <c r="N5" s="5"/>
      <c r="O5" s="5"/>
      <c r="P5" s="5"/>
    </row>
    <row r="6" spans="1:16" ht="15">
      <c r="A6" s="12" t="s">
        <v>22</v>
      </c>
      <c r="B6" s="12"/>
      <c r="C6" s="12"/>
      <c r="D6" s="12"/>
      <c r="E6" s="12"/>
      <c r="F6" s="2"/>
      <c r="G6" s="2"/>
      <c r="H6" s="5"/>
      <c r="I6" s="5"/>
      <c r="J6" s="5"/>
      <c r="K6" s="5"/>
      <c r="L6" s="5"/>
      <c r="M6" s="5"/>
      <c r="N6" s="5"/>
      <c r="O6" s="5"/>
      <c r="P6" s="5"/>
    </row>
    <row r="7" spans="1:16" ht="15">
      <c r="A7" s="13" t="s">
        <v>18</v>
      </c>
      <c r="B7" s="13"/>
      <c r="C7" s="13"/>
      <c r="D7" s="13"/>
      <c r="E7" s="13"/>
      <c r="F7" s="3"/>
      <c r="G7" s="3"/>
      <c r="I7" s="5"/>
      <c r="J7" s="5"/>
      <c r="K7" s="5"/>
      <c r="L7" s="5"/>
      <c r="M7" s="5"/>
      <c r="N7" s="5"/>
      <c r="O7" s="5"/>
      <c r="P7" s="5"/>
    </row>
    <row r="8" spans="1:16" ht="15">
      <c r="A8" s="13" t="s">
        <v>19</v>
      </c>
      <c r="B8" s="13"/>
      <c r="C8" s="13"/>
      <c r="D8" s="13"/>
      <c r="E8" s="13"/>
      <c r="F8" s="3"/>
      <c r="G8" s="3"/>
      <c r="H8" s="30" t="s">
        <v>38</v>
      </c>
      <c r="I8" s="5"/>
      <c r="J8" s="5"/>
      <c r="K8" s="5"/>
      <c r="L8" s="5"/>
      <c r="M8" s="5"/>
      <c r="N8" s="5"/>
      <c r="O8" s="5"/>
      <c r="P8" s="5"/>
    </row>
    <row r="9" spans="1:16" ht="15">
      <c r="A9" s="5"/>
      <c r="B9" s="7"/>
      <c r="C9" s="7"/>
      <c r="D9" s="7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">
      <c r="A10" s="5"/>
      <c r="B10" s="5"/>
      <c r="C10" s="8" t="s">
        <v>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">
      <c r="A11" s="5"/>
      <c r="B11" s="5"/>
      <c r="C11" s="8" t="s">
        <v>10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5">
      <c r="A12" s="5"/>
      <c r="B12" s="5"/>
      <c r="C12" s="8" t="s">
        <v>11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">
      <c r="A13" s="5"/>
      <c r="B13" s="5"/>
      <c r="C13" s="8" t="s">
        <v>12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">
      <c r="A14" s="5"/>
      <c r="B14" s="5"/>
      <c r="C14" s="8" t="s">
        <v>13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">
      <c r="A15" s="5"/>
      <c r="B15" s="5"/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">
      <c r="A16" s="5"/>
      <c r="B16" s="26" t="s">
        <v>30</v>
      </c>
      <c r="C16" s="26"/>
      <c r="D16" s="26"/>
      <c r="E16" s="2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5">
      <c r="A17" s="5"/>
      <c r="B17" s="5"/>
      <c r="C17" s="28" t="s">
        <v>8</v>
      </c>
      <c r="D17" s="28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2.75">
      <c r="A18" s="5"/>
      <c r="B18" s="5"/>
      <c r="C18" s="9" t="s">
        <v>1</v>
      </c>
      <c r="D18" s="16">
        <v>400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2.75">
      <c r="A19" s="5"/>
      <c r="B19" s="5"/>
      <c r="C19" s="9" t="s">
        <v>4</v>
      </c>
      <c r="D19" s="16">
        <v>1780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2.75">
      <c r="A20" s="5"/>
      <c r="B20" s="5"/>
      <c r="C20" s="9" t="s">
        <v>2</v>
      </c>
      <c r="D20" s="16">
        <v>0.3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2.75">
      <c r="A21" s="5"/>
      <c r="B21" s="5"/>
      <c r="C21" s="19"/>
      <c r="D21" s="2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">
      <c r="A22" s="5"/>
      <c r="B22" s="27" t="s">
        <v>31</v>
      </c>
      <c r="C22" s="27"/>
      <c r="D22" s="27"/>
      <c r="E22" s="2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">
      <c r="A23" s="5" t="s">
        <v>25</v>
      </c>
      <c r="B23" s="5"/>
      <c r="C23" s="8"/>
      <c r="D23" s="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>
      <c r="A24" s="5" t="s">
        <v>26</v>
      </c>
      <c r="B24" s="5"/>
      <c r="C24" s="8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2.75">
      <c r="A25" s="5" t="s">
        <v>32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5" t="s">
        <v>28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5"/>
      <c r="B28" s="5"/>
      <c r="C28" s="10" t="s">
        <v>3</v>
      </c>
      <c r="D28" s="17"/>
      <c r="E28" s="5">
        <f>IF($H$1=852456,D30,"")</f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5"/>
      <c r="B29" s="5"/>
      <c r="C29" s="5"/>
      <c r="D29" s="4" t="str">
        <f>IF(AND(D28&lt;=D30+0.1,D28&gt;=D30-0.1),"richtig","falsch")</f>
        <v>falsch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5"/>
      <c r="B30" s="15"/>
      <c r="C30" s="15" t="s">
        <v>3</v>
      </c>
      <c r="D30" s="15">
        <f>(D19+(D20-1)*D18)/D20</f>
        <v>5000</v>
      </c>
      <c r="E30" s="23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5"/>
      <c r="B31" s="15"/>
      <c r="C31" s="15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5"/>
      <c r="B32" s="5"/>
      <c r="C32" s="10" t="s">
        <v>1</v>
      </c>
      <c r="D32" s="17"/>
      <c r="E32" s="5">
        <f>IF($H$1=852456,D34,"")</f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5"/>
      <c r="B33" s="5"/>
      <c r="C33" s="5"/>
      <c r="D33" s="4" t="str">
        <f>IF(AND(D32&lt;=D34+0.1,D32&gt;=D34-0.1),"richtig","falsch")</f>
        <v>falsch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5"/>
      <c r="B34" s="15"/>
      <c r="C34" s="15" t="s">
        <v>1</v>
      </c>
      <c r="D34" s="15">
        <f>D18</f>
        <v>400</v>
      </c>
      <c r="E34" s="2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5"/>
      <c r="B35" s="15"/>
      <c r="C35" s="15"/>
      <c r="D35" s="15"/>
      <c r="E35" s="2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5"/>
      <c r="B36" s="5"/>
      <c r="C36" s="10" t="s">
        <v>4</v>
      </c>
      <c r="D36" s="17"/>
      <c r="E36" s="5">
        <f>IF($H$1=852456,D38,"")</f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5"/>
      <c r="B37" s="5"/>
      <c r="C37" s="5"/>
      <c r="D37" s="4" t="str">
        <f>IF(AND(D36&lt;=D38+0.1,D36&gt;=D38-0.1),"richtig","falsch")</f>
        <v>falsch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5"/>
      <c r="B38" s="15"/>
      <c r="C38" s="15" t="s">
        <v>4</v>
      </c>
      <c r="D38" s="15">
        <f>D19</f>
        <v>1780</v>
      </c>
      <c r="E38" s="18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10" t="s">
        <v>5</v>
      </c>
      <c r="D40" s="17"/>
      <c r="E40" s="5">
        <f>IF($H$1=852456,D42,"")</f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5"/>
      <c r="B41" s="5"/>
      <c r="C41" s="5"/>
      <c r="D41" s="4" t="str">
        <f>IF(AND(D40&lt;=D42+0.1,D40&gt;=D42-0.1),"richtig","falsch")</f>
        <v>falsch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5"/>
      <c r="B42" s="15"/>
      <c r="C42" s="15" t="s">
        <v>5</v>
      </c>
      <c r="D42" s="15">
        <f>D38+$D$20*($D$30-D38)</f>
        <v>2746</v>
      </c>
      <c r="E42" s="1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5"/>
      <c r="B44" s="5"/>
      <c r="C44" s="10" t="s">
        <v>6</v>
      </c>
      <c r="D44" s="17"/>
      <c r="E44" s="5">
        <f>IF($H$1=852456,D46,"")</f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5"/>
      <c r="B45" s="5"/>
      <c r="C45" s="5"/>
      <c r="D45" s="4" t="str">
        <f>IF(AND(D44&lt;=D46+0.1,D44&gt;=D46-0.1),"richtig","falsch")</f>
        <v>falsch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5"/>
      <c r="B46" s="15"/>
      <c r="C46" s="15" t="s">
        <v>6</v>
      </c>
      <c r="D46" s="15">
        <f>D42+$D$20*($D$30-D42)</f>
        <v>3422.2</v>
      </c>
      <c r="E46" s="18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2.75">
      <c r="A48" s="5"/>
      <c r="B48" s="5"/>
      <c r="C48" s="10" t="s">
        <v>7</v>
      </c>
      <c r="D48" s="17"/>
      <c r="E48" s="5">
        <f>IF($H$1=852456,D50,"")</f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5"/>
      <c r="B49" s="5"/>
      <c r="C49" s="5"/>
      <c r="D49" s="53" t="str">
        <f>IF(AND(D48&lt;=D50+0.1,D48&gt;=D50-0.1),"richtig","falsch")</f>
        <v>falsch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5"/>
      <c r="B50" s="15"/>
      <c r="C50" s="15" t="s">
        <v>7</v>
      </c>
      <c r="D50" s="15">
        <f>D46+$D$20*($D$30-D46)</f>
        <v>3895.54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5"/>
      <c r="B51" s="15"/>
      <c r="C51" s="24"/>
      <c r="D51" s="24"/>
      <c r="E51" s="1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5"/>
      <c r="B52" s="15"/>
      <c r="C52" s="15"/>
      <c r="D52" s="15"/>
      <c r="E52" s="1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5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</sheetData>
  <sheetProtection password="8089" sheet="1" objects="1" scenarios="1" selectLockedCells="1"/>
  <mergeCells count="4">
    <mergeCell ref="B1:E1"/>
    <mergeCell ref="B16:E16"/>
    <mergeCell ref="C17:D17"/>
    <mergeCell ref="B22:E2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R74"/>
  <sheetViews>
    <sheetView workbookViewId="0" topLeftCell="A1">
      <selection activeCell="H1" sqref="H1"/>
    </sheetView>
  </sheetViews>
  <sheetFormatPr defaultColWidth="11.421875" defaultRowHeight="12.75"/>
  <cols>
    <col min="7" max="7" width="41.00390625" style="0" customWidth="1"/>
    <col min="8" max="8" width="7.7109375" style="0" customWidth="1"/>
  </cols>
  <sheetData>
    <row r="1" spans="1:18" ht="20.25">
      <c r="A1" s="5"/>
      <c r="B1" s="25" t="s">
        <v>0</v>
      </c>
      <c r="C1" s="25"/>
      <c r="D1" s="25"/>
      <c r="E1" s="25"/>
      <c r="F1" s="6"/>
      <c r="G1" s="5" t="s">
        <v>21</v>
      </c>
      <c r="H1" s="30"/>
      <c r="I1" s="31"/>
      <c r="J1" s="5"/>
      <c r="K1" s="5"/>
      <c r="L1" s="5"/>
      <c r="M1" s="5"/>
      <c r="N1" s="5"/>
      <c r="O1" s="5"/>
      <c r="P1" s="5"/>
      <c r="Q1" s="5"/>
      <c r="R1" s="5"/>
    </row>
    <row r="2" spans="1:18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">
      <c r="A3" s="5"/>
      <c r="B3" s="26" t="s">
        <v>33</v>
      </c>
      <c r="C3" s="26"/>
      <c r="D3" s="26"/>
      <c r="E3" s="2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">
      <c r="A4" s="5"/>
      <c r="B4" s="5"/>
      <c r="C4" s="28" t="s">
        <v>8</v>
      </c>
      <c r="D4" s="28"/>
      <c r="E4" s="5"/>
      <c r="F4" s="5"/>
      <c r="G4" s="5"/>
      <c r="H4" s="5"/>
      <c r="I4" s="32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5"/>
      <c r="B5" s="5"/>
      <c r="C5" s="9" t="s">
        <v>1</v>
      </c>
      <c r="D5" s="16">
        <v>400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5"/>
      <c r="B6" s="5"/>
      <c r="C6" s="9" t="s">
        <v>4</v>
      </c>
      <c r="D6" s="16">
        <v>1780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5"/>
      <c r="B7" s="5"/>
      <c r="C7" s="9" t="s">
        <v>5</v>
      </c>
      <c r="D7" s="16">
        <v>2746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2.75">
      <c r="A8" s="5"/>
      <c r="B8" s="5"/>
      <c r="C8" s="19"/>
      <c r="D8" s="2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">
      <c r="A9" s="27" t="s">
        <v>34</v>
      </c>
      <c r="B9" s="27"/>
      <c r="C9" s="27"/>
      <c r="D9" s="27"/>
      <c r="E9" s="27"/>
      <c r="F9" s="2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5">
      <c r="A10" s="5" t="s">
        <v>25</v>
      </c>
      <c r="B10" s="5"/>
      <c r="C10" s="8"/>
      <c r="D10" s="8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5">
      <c r="A11" s="5" t="s">
        <v>26</v>
      </c>
      <c r="B11" s="5"/>
      <c r="C11" s="8"/>
      <c r="D11" s="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2.75">
      <c r="A12" s="5" t="s">
        <v>35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2.75">
      <c r="A13" s="5" t="s">
        <v>28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2.75">
      <c r="A15" s="5"/>
      <c r="B15" s="5"/>
      <c r="C15" s="10" t="s">
        <v>3</v>
      </c>
      <c r="D15" s="17"/>
      <c r="E15" s="5">
        <f>IF($H$1=852456,D17,"")</f>
      </c>
      <c r="F15" s="5"/>
      <c r="G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2.75">
      <c r="A16" s="5"/>
      <c r="B16" s="5"/>
      <c r="C16" s="5"/>
      <c r="D16" s="4" t="str">
        <f>IF(AND(D15&lt;=D17+0.1,D15&gt;=D17-0.1),"richtig","falsch")</f>
        <v>falsch</v>
      </c>
      <c r="E16" s="5"/>
      <c r="F16" s="5"/>
      <c r="G16" s="5"/>
      <c r="H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2.75">
      <c r="A17" s="5"/>
      <c r="B17" s="15"/>
      <c r="C17" s="15" t="s">
        <v>3</v>
      </c>
      <c r="D17" s="15">
        <f>(D7*D5-D6^2)/(D7-2*D6+D5)</f>
        <v>5000</v>
      </c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2.75">
      <c r="A18" s="5"/>
      <c r="B18" s="15"/>
      <c r="C18" s="15"/>
      <c r="D18" s="1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5"/>
      <c r="B19" s="5"/>
      <c r="C19" s="10" t="s">
        <v>2</v>
      </c>
      <c r="D19" s="17"/>
      <c r="E19" s="5">
        <f>IF($H$1=852456,D21,"")</f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2.75">
      <c r="A20" s="5"/>
      <c r="B20" s="5"/>
      <c r="C20" s="5"/>
      <c r="D20" s="4" t="str">
        <f>IF(AND(D19&lt;=D21+0.001,D19&gt;=D21-0.001),"richtig","falsch")</f>
        <v>falsch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2.75">
      <c r="A21" s="5"/>
      <c r="B21" s="15"/>
      <c r="C21" s="15" t="s">
        <v>2</v>
      </c>
      <c r="D21" s="15">
        <f>(D6-D5)/(D17-D5)</f>
        <v>0.3</v>
      </c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.75">
      <c r="A22" s="5"/>
      <c r="B22" s="15"/>
      <c r="C22" s="15"/>
      <c r="D22" s="15"/>
      <c r="E22" s="2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2.75">
      <c r="A23" s="5"/>
      <c r="B23" s="5"/>
      <c r="C23" s="10" t="s">
        <v>6</v>
      </c>
      <c r="D23" s="17"/>
      <c r="E23" s="5">
        <f>IF($H$1=852456,D25,"")</f>
      </c>
      <c r="F23" s="5"/>
      <c r="G23" s="5" t="s">
        <v>36</v>
      </c>
      <c r="H23" s="33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2.75">
      <c r="A24" s="5"/>
      <c r="B24" s="5"/>
      <c r="C24" s="5"/>
      <c r="D24" s="4" t="str">
        <f>IF(AND(D23&lt;=D25+0.1,D23&gt;=D25-0.1),"richtig","falsch")</f>
        <v>falsch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2.75">
      <c r="A25" s="5"/>
      <c r="B25" s="15"/>
      <c r="C25" s="15" t="s">
        <v>6</v>
      </c>
      <c r="D25" s="15">
        <f>D7+$D$21*($D$17-D7)</f>
        <v>3422.2</v>
      </c>
      <c r="E25" s="1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5"/>
      <c r="B27" s="5"/>
      <c r="C27" s="10" t="s">
        <v>7</v>
      </c>
      <c r="D27" s="17"/>
      <c r="E27" s="5">
        <f>IF($H$1=852456,D29,"")</f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5"/>
      <c r="B28" s="5"/>
      <c r="C28" s="5"/>
      <c r="D28" s="4" t="str">
        <f>IF(AND(D27&lt;=D29+0.1,D27&gt;=D29-0.1),"richtig","falsch")</f>
        <v>falsch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s="5"/>
      <c r="B29" s="15"/>
      <c r="C29" s="15" t="s">
        <v>7</v>
      </c>
      <c r="D29" s="15">
        <f>D25+$D$21*($D$17-D25)</f>
        <v>3895.54</v>
      </c>
      <c r="E29" s="1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5"/>
      <c r="B31" s="5"/>
      <c r="C31" s="10" t="s">
        <v>37</v>
      </c>
      <c r="D31" s="17"/>
      <c r="E31" s="5">
        <f>IF($H$1=852456,D33,"")</f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5"/>
      <c r="B32" s="5"/>
      <c r="C32" s="5"/>
      <c r="D32" s="4" t="str">
        <f>IF(AND(D31&lt;=D33+0.1,D31&gt;=D33-0.1),"richtig","falsch")</f>
        <v>falsch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5"/>
      <c r="B33" s="15"/>
      <c r="C33" s="15" t="s">
        <v>37</v>
      </c>
      <c r="D33" s="15">
        <f>D29+$D$21*($D$17-D29)</f>
        <v>4226.878</v>
      </c>
      <c r="E33" s="1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14">
        <f>IF(H23="ja","Schreibe die Gleichungen für B(1) und B(2) auf.","")</f>
      </c>
      <c r="B35" s="14"/>
      <c r="C35" s="14"/>
      <c r="D35" s="14"/>
      <c r="E35" s="14"/>
      <c r="F35" s="5"/>
      <c r="G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14" t="str">
        <f>IF($H$23="ja","Löse die erste Gleichung nach k auf          k=[ (B(1) - B(0) ] / [ S - B(0) ]","""")</f>
        <v>"</v>
      </c>
      <c r="B36" s="14"/>
      <c r="C36" s="14"/>
      <c r="D36" s="14"/>
      <c r="E36" s="1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14" t="str">
        <f>IF($H$23="ja","setze den Term in die zweite Gleichung für k ein und multipliziere diese Gleichung mit dem Hauptnenner [ S - B(0) ].","""")</f>
        <v>"</v>
      </c>
      <c r="B37" s="14"/>
      <c r="C37" s="14"/>
      <c r="D37" s="14"/>
      <c r="E37" s="14"/>
      <c r="F37" s="14"/>
      <c r="G37" s="1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14" t="str">
        <f>IF($H$23="ja","Löse die Klammern durch Ausmultiplizieren auf und bringe alle Produkte mit dem Faktor S auf eine Seite","""")</f>
        <v>"</v>
      </c>
      <c r="B38" s="14"/>
      <c r="C38" s="14"/>
      <c r="D38" s="14"/>
      <c r="E38" s="1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">
      <c r="A39" s="14" t="str">
        <f>IF($H$23="ja","und alle Produkte ohne S auf die andere Seite. Nach dem Ausklammern von S auf der linken Seite ","""")</f>
        <v>"</v>
      </c>
      <c r="B39" s="14"/>
      <c r="C39" s="14"/>
      <c r="D39" s="14"/>
      <c r="E39" s="1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">
      <c r="A40" s="14" t="str">
        <f>IF($H$23="ja","und dem Zusammenfassen auf der rechten Seite, sieht die Gleichung wie folgt aus.","""")</f>
        <v>"</v>
      </c>
      <c r="B40" s="14"/>
      <c r="C40" s="14"/>
      <c r="D40" s="14"/>
      <c r="E40" s="1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">
      <c r="A41" s="14" t="str">
        <f>IF($H$23="ja","          S* [ B(2 ) - 2*B(1) + B(0) ] = B(2)*B(0) - B(1)^2 nach der Division mit dem Klammerausdruck erhält man S","""")</f>
        <v>"</v>
      </c>
      <c r="B41" s="7"/>
      <c r="C41" s="7"/>
      <c r="D41" s="7"/>
      <c r="E41" s="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">
      <c r="A42" s="34"/>
      <c r="B42" s="5"/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">
      <c r="A43" s="34" t="str">
        <f>IF($H$23="ja","          S = [ B(2)*B(0) - B(1)^2] / [ B(2 )- 2*B(1) + B(0) ]","""")</f>
        <v>"</v>
      </c>
      <c r="B43" s="5"/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18" ht="15">
      <c r="B44" s="5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">
      <c r="A45" s="34" t="str">
        <f>IF($H$23="ja","Setze den gefundenen Wert von  S in k=[ B(1)-B(0) ] / [ S - B(0) ]  ein.","""")</f>
        <v>"</v>
      </c>
      <c r="B45" s="5"/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</sheetData>
  <sheetProtection password="8089" sheet="1" objects="1" scenarios="1" selectLockedCells="1"/>
  <mergeCells count="4">
    <mergeCell ref="B1:E1"/>
    <mergeCell ref="B3:E3"/>
    <mergeCell ref="C4:D4"/>
    <mergeCell ref="A9:F9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Q110"/>
  <sheetViews>
    <sheetView workbookViewId="0" topLeftCell="A1">
      <selection activeCell="H1" sqref="H1"/>
    </sheetView>
  </sheetViews>
  <sheetFormatPr defaultColWidth="11.421875" defaultRowHeight="12.75"/>
  <cols>
    <col min="1" max="1" width="20.8515625" style="0" customWidth="1"/>
    <col min="11" max="11" width="27.57421875" style="0" customWidth="1"/>
    <col min="12" max="12" width="6.421875" style="0" customWidth="1"/>
  </cols>
  <sheetData>
    <row r="1" spans="1:17" ht="20.25">
      <c r="A1" s="5" t="s">
        <v>21</v>
      </c>
      <c r="B1" s="25" t="s">
        <v>0</v>
      </c>
      <c r="C1" s="25"/>
      <c r="D1" s="25"/>
      <c r="E1" s="25"/>
      <c r="F1" s="6"/>
      <c r="H1" s="30"/>
      <c r="I1" s="31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A3" s="5"/>
      <c r="B3" s="26" t="s">
        <v>39</v>
      </c>
      <c r="C3" s="26"/>
      <c r="D3" s="26"/>
      <c r="E3" s="2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5"/>
      <c r="B4" s="7"/>
      <c r="C4" s="7"/>
      <c r="D4" s="7"/>
      <c r="E4" s="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>
      <c r="A5" s="8" t="s">
        <v>45</v>
      </c>
      <c r="B5" s="7"/>
      <c r="C5" s="7"/>
      <c r="D5" s="7"/>
      <c r="E5" s="7"/>
      <c r="F5" s="35">
        <v>20</v>
      </c>
      <c r="G5" s="5"/>
      <c r="H5" s="5"/>
      <c r="I5" s="5"/>
      <c r="J5" s="5"/>
      <c r="L5" s="5"/>
      <c r="M5" s="5"/>
      <c r="N5" s="5"/>
      <c r="O5" s="5"/>
      <c r="P5" s="5"/>
      <c r="Q5" s="5"/>
    </row>
    <row r="6" spans="1:17" ht="15">
      <c r="A6" s="5"/>
      <c r="B6" s="7"/>
      <c r="C6" s="7"/>
      <c r="D6" s="7"/>
      <c r="E6" s="7"/>
      <c r="F6" s="36"/>
      <c r="G6" s="5"/>
      <c r="H6" s="5"/>
      <c r="I6" s="5"/>
      <c r="J6" s="5"/>
      <c r="K6" s="5" t="s">
        <v>40</v>
      </c>
      <c r="L6" s="5"/>
      <c r="M6" s="5"/>
      <c r="N6" s="5"/>
      <c r="O6" s="5"/>
      <c r="P6" s="5"/>
      <c r="Q6" s="5"/>
    </row>
    <row r="7" spans="1:17" ht="15">
      <c r="A7" s="8" t="s">
        <v>46</v>
      </c>
      <c r="B7" s="7"/>
      <c r="C7" s="7"/>
      <c r="D7" s="7"/>
      <c r="E7" s="7"/>
      <c r="F7" s="35">
        <v>0.7</v>
      </c>
      <c r="G7" s="7" t="s">
        <v>41</v>
      </c>
      <c r="H7" s="37">
        <v>10</v>
      </c>
      <c r="I7" s="5"/>
      <c r="J7" s="5"/>
      <c r="K7" s="5" t="s">
        <v>42</v>
      </c>
      <c r="L7" s="33"/>
      <c r="M7" s="5"/>
      <c r="N7" s="5"/>
      <c r="O7" s="5"/>
      <c r="P7" s="5"/>
      <c r="Q7" s="5"/>
    </row>
    <row r="8" spans="1:17" ht="15">
      <c r="A8" s="5"/>
      <c r="B8" s="7"/>
      <c r="C8" s="7"/>
      <c r="D8" s="7"/>
      <c r="E8" s="7"/>
      <c r="F8" s="36"/>
      <c r="G8" s="5"/>
      <c r="H8" s="38"/>
      <c r="I8" s="5"/>
      <c r="J8" s="5"/>
      <c r="K8" s="5"/>
      <c r="L8" s="39"/>
      <c r="M8" s="5"/>
      <c r="N8" s="5"/>
      <c r="O8" s="5"/>
      <c r="P8" s="5"/>
      <c r="Q8" s="5"/>
    </row>
    <row r="9" spans="1:17" ht="15">
      <c r="A9" s="40" t="s">
        <v>43</v>
      </c>
      <c r="B9" s="22"/>
      <c r="C9" s="22"/>
      <c r="D9" s="7"/>
      <c r="E9" s="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>
      <c r="A10" s="5"/>
      <c r="B10" s="32"/>
      <c r="C10" s="41"/>
      <c r="D10" s="41"/>
      <c r="E10" s="32"/>
      <c r="F10" s="5"/>
      <c r="G10" s="5"/>
      <c r="H10" s="5"/>
      <c r="I10" s="32"/>
      <c r="J10" s="5"/>
      <c r="K10" s="5"/>
      <c r="L10" s="5"/>
      <c r="M10" s="5"/>
      <c r="N10" s="5"/>
      <c r="O10" s="5"/>
      <c r="P10" s="5"/>
      <c r="Q10" s="5"/>
    </row>
    <row r="11" spans="1:17" ht="15">
      <c r="A11" s="40" t="s">
        <v>44</v>
      </c>
      <c r="B11" s="42"/>
      <c r="C11" s="43"/>
      <c r="D11" s="44"/>
      <c r="E11" s="42"/>
      <c r="F11" s="2"/>
      <c r="G11" s="2"/>
      <c r="H11" s="2"/>
      <c r="I11" s="2"/>
      <c r="J11" s="2"/>
      <c r="K11" s="2"/>
      <c r="L11" s="5"/>
      <c r="M11" s="5"/>
      <c r="N11" s="5"/>
      <c r="O11" s="5"/>
      <c r="P11" s="5"/>
      <c r="Q11" s="5"/>
    </row>
    <row r="12" spans="1:17" ht="12.75">
      <c r="A12" s="5"/>
      <c r="B12" s="32"/>
      <c r="C12" s="19"/>
      <c r="D12" s="20"/>
      <c r="E12" s="3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>
      <c r="A13" s="14">
        <f>IF(L7="ja","Multipliziere in der Gleichung für beschränktes Wachstum die Klammer aus.","")</f>
      </c>
      <c r="B13" s="14"/>
      <c r="C13" s="14"/>
      <c r="D13" s="14"/>
      <c r="E13" s="14"/>
      <c r="F13" s="5"/>
      <c r="G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14">
        <f>IF($L$7="ja","B ( t + 1 ) = B( t ) + k * [ S - B ( t ) ]= B( t ) + k * S - k  * B( t ) = B( t ) - k *B( t ) + k * S  .","")</f>
      </c>
      <c r="B14" s="14"/>
      <c r="C14" s="14"/>
      <c r="D14" s="14"/>
      <c r="E14" s="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>
      <c r="A15" s="14">
        <f>IF($L$7="ja","Klammere B ( t ) aus         =&gt;                 B (t + 1 ) = ( 1 - k  ) * B ( t ) + k * S","")</f>
      </c>
      <c r="B15" s="14"/>
      <c r="C15" s="14"/>
      <c r="D15" s="14"/>
      <c r="E15" s="14"/>
      <c r="F15" s="14"/>
      <c r="G15" s="14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14">
        <f>IF($L$7="ja","Vergleiche diese Gleichung mit der im Text gegebenen Gleichung. Du erkennst, dass sie die gleiche Struktur haben.","")</f>
      </c>
      <c r="B16" s="14"/>
      <c r="C16" s="14"/>
      <c r="D16" s="14"/>
      <c r="E16" s="1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14"/>
      <c r="B17" s="14"/>
      <c r="C17" s="14"/>
      <c r="D17" s="14"/>
      <c r="E17" s="1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14">
        <f>IF($L$7="ja","         daraus folgt:      ( 1 - k ) =  ","")</f>
      </c>
      <c r="B18" s="14"/>
      <c r="C18" s="45">
        <f>IF(L7="ja",F7,"")</f>
      </c>
      <c r="D18" s="46">
        <f>IF(L7="ja","=&gt;","")</f>
      </c>
      <c r="E18" s="47" t="s">
        <v>2</v>
      </c>
      <c r="F18" s="48"/>
      <c r="G18" s="49">
        <f>IF($H$1=852456,F20,"")</f>
      </c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14"/>
      <c r="B19" s="14"/>
      <c r="C19" s="14"/>
      <c r="D19" s="14"/>
      <c r="E19" s="14"/>
      <c r="F19" s="4" t="str">
        <f>IF(AND(F18&lt;=F20+0.0001,F18&gt;=F20-0.0001),"richtig","falsch")</f>
        <v>falsch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>
      <c r="A20" s="14"/>
      <c r="B20" s="7"/>
      <c r="C20" s="7"/>
      <c r="D20" s="7"/>
      <c r="E20" s="50" t="s">
        <v>2</v>
      </c>
      <c r="F20" s="15">
        <f>1-F7</f>
        <v>0.30000000000000004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>
      <c r="A21" s="14">
        <f>IF(L7="ja","          und                        k * S =","")</f>
      </c>
      <c r="B21" s="5"/>
      <c r="C21" s="51">
        <f>IF(L7="ja",H7,"")</f>
      </c>
      <c r="D21" s="46">
        <f>IF(L7="ja","  =&gt;  ","")</f>
      </c>
      <c r="E21" s="10" t="s">
        <v>3</v>
      </c>
      <c r="F21" s="17"/>
      <c r="G21" s="49">
        <f>IF($H$1=852456,F23,"")</f>
      </c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>
      <c r="A22" s="34"/>
      <c r="B22" s="5"/>
      <c r="C22" s="8"/>
      <c r="D22" s="5"/>
      <c r="E22" s="5"/>
      <c r="F22" s="4" t="str">
        <f>IF(AND(F21&lt;=F23+0.1,F21&gt;=F23-0.1),"richtig","falsch")</f>
        <v>falsch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ht="15">
      <c r="B23" s="5"/>
      <c r="C23" s="8"/>
      <c r="D23" s="5"/>
      <c r="E23" s="50" t="s">
        <v>3</v>
      </c>
      <c r="F23" s="15">
        <f>H7/F20</f>
        <v>33.33333333333333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>
      <c r="A24" s="34"/>
      <c r="B24" s="5"/>
      <c r="C24" s="8"/>
      <c r="D24" s="5"/>
      <c r="E24" s="10" t="s">
        <v>4</v>
      </c>
      <c r="F24" s="48"/>
      <c r="G24" s="49">
        <f>IF($H$1=852456,F26,"")</f>
      </c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5"/>
      <c r="B25" s="32"/>
      <c r="C25" s="19"/>
      <c r="D25" s="20"/>
      <c r="E25" s="5"/>
      <c r="F25" s="4" t="str">
        <f>IF(AND(F24&lt;=F26+0.1,F24&gt;=F26-0.1),"richtig","falsch")</f>
        <v>falsch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>
      <c r="A26" s="5"/>
      <c r="B26" s="5"/>
      <c r="C26" s="19"/>
      <c r="D26" s="50"/>
      <c r="E26" s="50" t="s">
        <v>4</v>
      </c>
      <c r="F26" s="15">
        <f>F5*$F$7+$H$7</f>
        <v>24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>
      <c r="A27" s="7"/>
      <c r="B27" s="7"/>
      <c r="C27" s="7"/>
      <c r="D27" s="7"/>
      <c r="E27" s="10" t="s">
        <v>5</v>
      </c>
      <c r="F27" s="17"/>
      <c r="G27" s="49">
        <f>IF($H$1=852456,F29,"")</f>
      </c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5"/>
      <c r="B28" s="5"/>
      <c r="C28" s="5"/>
      <c r="D28" s="5"/>
      <c r="E28" s="5"/>
      <c r="F28" s="4" t="str">
        <f>IF(AND(F27&lt;=F29+0.001,F27&gt;=F29-0.001),"richtig","falsch")</f>
        <v>falsch</v>
      </c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>
      <c r="A29" s="5"/>
      <c r="B29" s="5"/>
      <c r="C29" s="5"/>
      <c r="D29" s="5"/>
      <c r="E29" s="50" t="s">
        <v>5</v>
      </c>
      <c r="F29" s="15">
        <f>F26*$F$7+$H$7</f>
        <v>26.799999999999997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>
      <c r="A30" s="5"/>
      <c r="B30" s="5"/>
      <c r="C30" s="5"/>
      <c r="D30" s="5"/>
      <c r="E30" s="10" t="s">
        <v>6</v>
      </c>
      <c r="F30" s="17"/>
      <c r="G30" s="49">
        <f>IF($H$1=852456,F32,"")</f>
      </c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>
      <c r="A31" s="5"/>
      <c r="B31" s="5"/>
      <c r="C31" s="5"/>
      <c r="D31" s="5"/>
      <c r="E31" s="5"/>
      <c r="F31" s="4" t="str">
        <f>IF(AND(F30&lt;=F32+0.1,F30&gt;=F32-0.1),"richtig","falsch")</f>
        <v>falsch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5"/>
      <c r="B32" s="5"/>
      <c r="C32" s="5"/>
      <c r="D32" s="5"/>
      <c r="E32" s="50" t="s">
        <v>6</v>
      </c>
      <c r="F32" s="15">
        <f>F29*$F$7+$H$7</f>
        <v>28.759999999999998</v>
      </c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.75">
      <c r="A33" s="5"/>
      <c r="B33" s="5"/>
      <c r="C33" s="5"/>
      <c r="D33" s="5"/>
      <c r="E33" s="10" t="s">
        <v>7</v>
      </c>
      <c r="F33" s="17"/>
      <c r="G33" s="49">
        <f>IF($H$1=852456,F35,"")</f>
      </c>
      <c r="H33" s="52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s="5"/>
      <c r="B34" s="5"/>
      <c r="C34" s="5"/>
      <c r="D34" s="5"/>
      <c r="E34" s="5"/>
      <c r="F34" s="4" t="str">
        <f>IF(AND(F33&lt;=F35+0.1,F33&gt;=F35-0.1),"richtig","falsch")</f>
        <v>falsch</v>
      </c>
      <c r="G34" s="5"/>
      <c r="H34" s="5"/>
      <c r="J34" s="5"/>
      <c r="K34" s="5"/>
      <c r="L34" s="5"/>
      <c r="M34" s="5"/>
      <c r="N34" s="5"/>
      <c r="O34" s="5"/>
      <c r="P34" s="5"/>
      <c r="Q34" s="5"/>
    </row>
    <row r="35" spans="1:17" ht="15">
      <c r="A35" s="5"/>
      <c r="B35" s="15"/>
      <c r="C35" s="5"/>
      <c r="D35" s="5"/>
      <c r="E35" s="50" t="s">
        <v>7</v>
      </c>
      <c r="F35" s="15">
        <f>F32*$F$7+$H$7</f>
        <v>30.131999999999998</v>
      </c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.75">
      <c r="A36" s="5"/>
      <c r="B36" s="15"/>
      <c r="C36" s="5"/>
      <c r="D36" s="5"/>
      <c r="E36" s="10" t="s">
        <v>37</v>
      </c>
      <c r="F36" s="17"/>
      <c r="G36" s="49">
        <f>IF($H$1=852456,F38,"")</f>
      </c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>
      <c r="A37" s="5"/>
      <c r="B37" s="5"/>
      <c r="C37" s="5"/>
      <c r="D37" s="5"/>
      <c r="E37" s="5"/>
      <c r="F37" s="4" t="str">
        <f>IF(AND(F36&lt;=F38+0.1,F36&gt;=F38-0.1),"richtig","falsch")</f>
        <v>falsch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.75">
      <c r="A38" s="5"/>
      <c r="B38" s="5"/>
      <c r="C38" s="5"/>
      <c r="D38" s="5"/>
      <c r="E38" s="15"/>
      <c r="F38" s="15">
        <f>F35*$F$7+$H$7</f>
        <v>31.092399999999998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>
      <c r="A39" s="5"/>
      <c r="B39" s="1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5">
      <c r="A40" s="5" t="s">
        <v>25</v>
      </c>
      <c r="B40" s="5"/>
      <c r="C40" s="8"/>
      <c r="D40" s="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">
      <c r="A41" s="5" t="s">
        <v>26</v>
      </c>
      <c r="B41" s="5"/>
      <c r="C41" s="8"/>
      <c r="D41" s="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5" t="s">
        <v>35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5" t="s">
        <v>28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5"/>
      <c r="B47" s="15"/>
      <c r="C47" s="5"/>
      <c r="D47" s="5"/>
      <c r="E47" s="1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5"/>
      <c r="B51" s="15"/>
      <c r="C51" s="5"/>
      <c r="D51" s="5"/>
      <c r="E51" s="1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</sheetData>
  <sheetProtection password="8089" sheet="1" objects="1" scenarios="1" selectLockedCells="1"/>
  <mergeCells count="3">
    <mergeCell ref="B1:E1"/>
    <mergeCell ref="B3:E3"/>
    <mergeCell ref="C10:D1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Fell</dc:creator>
  <cp:keywords/>
  <dc:description/>
  <cp:lastModifiedBy>Otto Fell</cp:lastModifiedBy>
  <dcterms:created xsi:type="dcterms:W3CDTF">2009-01-21T18:17:02Z</dcterms:created>
  <dcterms:modified xsi:type="dcterms:W3CDTF">2009-01-25T16:46:59Z</dcterms:modified>
  <cp:category/>
  <cp:version/>
  <cp:contentType/>
  <cp:contentStatus/>
</cp:coreProperties>
</file>