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480" windowHeight="11640" activeTab="0"/>
  </bookViews>
  <sheets>
    <sheet name="Aufgaben  C bekannt" sheetId="1" r:id="rId1"/>
    <sheet name="Aufgaben  C nicht bekannt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<sst xmlns="http://schemas.openxmlformats.org/spreadsheetml/2006/main" count="211" uniqueCount="119">
  <si>
    <t>A(</t>
  </si>
  <si>
    <t>)</t>
  </si>
  <si>
    <t>B(</t>
  </si>
  <si>
    <t>x</t>
  </si>
  <si>
    <t>Berechne zuerst die Steigung der Geraden mit folgender Formel</t>
  </si>
  <si>
    <t>m=</t>
  </si>
  <si>
    <t>=</t>
  </si>
  <si>
    <t>-</t>
  </si>
  <si>
    <t xml:space="preserve">wenn </t>
  </si>
  <si>
    <t>möglich</t>
  </si>
  <si>
    <t>kürzen</t>
  </si>
  <si>
    <t>y=</t>
  </si>
  <si>
    <r>
      <t>y</t>
    </r>
    <r>
      <rPr>
        <vertAlign val="subscript"/>
        <sz val="16"/>
        <rFont val="Arial"/>
        <family val="2"/>
      </rPr>
      <t>B</t>
    </r>
    <r>
      <rPr>
        <sz val="16"/>
        <rFont val="Arial"/>
        <family val="0"/>
      </rPr>
      <t xml:space="preserve"> </t>
    </r>
  </si>
  <si>
    <r>
      <t>x</t>
    </r>
    <r>
      <rPr>
        <vertAlign val="subscript"/>
        <sz val="16"/>
        <rFont val="Arial"/>
        <family val="2"/>
      </rPr>
      <t>B</t>
    </r>
    <r>
      <rPr>
        <sz val="16"/>
        <rFont val="Arial"/>
        <family val="0"/>
      </rPr>
      <t xml:space="preserve"> </t>
    </r>
  </si>
  <si>
    <r>
      <t xml:space="preserve"> y</t>
    </r>
    <r>
      <rPr>
        <vertAlign val="subscript"/>
        <sz val="16"/>
        <rFont val="Arial"/>
        <family val="2"/>
      </rPr>
      <t>A</t>
    </r>
  </si>
  <si>
    <r>
      <t xml:space="preserve"> x</t>
    </r>
    <r>
      <rPr>
        <vertAlign val="subscript"/>
        <sz val="16"/>
        <rFont val="Arial"/>
        <family val="2"/>
      </rPr>
      <t>A</t>
    </r>
  </si>
  <si>
    <t>+</t>
  </si>
  <si>
    <t>© Otto Fell Gymnasium Walldorf</t>
  </si>
  <si>
    <t xml:space="preserve">Du kannst in die blauen Felder selbst Werte eingeben oder mit den </t>
  </si>
  <si>
    <t>vorgegebenen Werten weiterrechnen .</t>
  </si>
  <si>
    <t>Die Werte für die roten Felder müssen zuerst berechnet werden.</t>
  </si>
  <si>
    <t>Trage die Lösungen genau bis auf die dritte Dezimale gerundet in die roten Felder ein.</t>
  </si>
  <si>
    <t>Ist das Ergebnis richtig, wechseln die Felder die Farbe von rot auf grün.</t>
  </si>
  <si>
    <r>
      <t xml:space="preserve">Die Geradengleichung hat folgendes Aussehen:       </t>
    </r>
    <r>
      <rPr>
        <sz val="26"/>
        <rFont val="Arial"/>
        <family val="2"/>
      </rPr>
      <t xml:space="preserve"> y=</t>
    </r>
    <r>
      <rPr>
        <sz val="26"/>
        <color indexed="12"/>
        <rFont val="Arial"/>
        <family val="2"/>
      </rPr>
      <t>m</t>
    </r>
    <r>
      <rPr>
        <sz val="26"/>
        <rFont val="Arial"/>
        <family val="2"/>
      </rPr>
      <t>x+</t>
    </r>
    <r>
      <rPr>
        <sz val="26"/>
        <color indexed="51"/>
        <rFont val="Arial"/>
        <family val="2"/>
      </rPr>
      <t>c</t>
    </r>
  </si>
  <si>
    <r>
      <t xml:space="preserve">Setze also auch </t>
    </r>
    <r>
      <rPr>
        <b/>
        <sz val="12"/>
        <color indexed="51"/>
        <rFont val="Arial"/>
        <family val="0"/>
      </rPr>
      <t>c</t>
    </r>
    <r>
      <rPr>
        <sz val="12"/>
        <rFont val="Arial"/>
        <family val="0"/>
      </rPr>
      <t xml:space="preserve"> in die Geradengleichug ein.</t>
    </r>
  </si>
  <si>
    <t>Aufgabe1</t>
  </si>
  <si>
    <r>
      <t>m</t>
    </r>
    <r>
      <rPr>
        <sz val="12"/>
        <rFont val="Arial"/>
        <family val="2"/>
      </rPr>
      <t xml:space="preserve"> ist die Steigung der Geraden.</t>
    </r>
  </si>
  <si>
    <t>Aufgabe2</t>
  </si>
  <si>
    <r>
      <t xml:space="preserve">Die Geradengleichung behält folgendes Aussehen:       </t>
    </r>
    <r>
      <rPr>
        <sz val="26"/>
        <rFont val="Arial"/>
        <family val="2"/>
      </rPr>
      <t xml:space="preserve"> y=</t>
    </r>
    <r>
      <rPr>
        <sz val="26"/>
        <color indexed="12"/>
        <rFont val="Arial"/>
        <family val="2"/>
      </rPr>
      <t>m</t>
    </r>
    <r>
      <rPr>
        <sz val="26"/>
        <rFont val="Arial"/>
        <family val="2"/>
      </rPr>
      <t>x+</t>
    </r>
    <r>
      <rPr>
        <sz val="26"/>
        <color indexed="51"/>
        <rFont val="Arial"/>
        <family val="2"/>
      </rPr>
      <t>c</t>
    </r>
  </si>
  <si>
    <r>
      <t>C</t>
    </r>
    <r>
      <rPr>
        <sz val="12"/>
        <rFont val="Arial"/>
        <family val="2"/>
      </rPr>
      <t xml:space="preserve"> muss dann also auch berechnet werden</t>
    </r>
  </si>
  <si>
    <r>
      <t>m</t>
    </r>
    <r>
      <rPr>
        <sz val="12"/>
        <rFont val="Arial"/>
        <family val="2"/>
      </rPr>
      <t xml:space="preserve"> ist die Steigung der Geraden und wird zuerst berechnet, wie in Aufgabe 1.</t>
    </r>
  </si>
  <si>
    <r>
      <t xml:space="preserve">Setze </t>
    </r>
    <r>
      <rPr>
        <b/>
        <sz val="12"/>
        <color indexed="12"/>
        <rFont val="Arial"/>
        <family val="0"/>
      </rPr>
      <t>m</t>
    </r>
    <r>
      <rPr>
        <sz val="12"/>
        <rFont val="Arial"/>
        <family val="0"/>
      </rPr>
      <t xml:space="preserve"> in die Gleichung der Geraden ein. </t>
    </r>
  </si>
  <si>
    <t>C</t>
  </si>
  <si>
    <t xml:space="preserve">Da der Punkt A und der Punkt B die Gleichung erfüllen müssen, </t>
  </si>
  <si>
    <t>In dieser Aufgabe wählen wir die Koordinaten vom Punkt A.</t>
  </si>
  <si>
    <r>
      <t>y</t>
    </r>
    <r>
      <rPr>
        <vertAlign val="subscript"/>
        <sz val="12"/>
        <rFont val="Arial"/>
        <family val="0"/>
      </rPr>
      <t>A</t>
    </r>
  </si>
  <si>
    <r>
      <t>x</t>
    </r>
    <r>
      <rPr>
        <vertAlign val="subscript"/>
        <sz val="12"/>
        <rFont val="Arial"/>
        <family val="0"/>
      </rPr>
      <t>A</t>
    </r>
  </si>
  <si>
    <t>Vereinfache die rechte Seite, indem du das Produkt ausmultiplizierst.</t>
  </si>
  <si>
    <t xml:space="preserve">Berechne die linke Seite der Gleichung </t>
  </si>
  <si>
    <r>
      <t xml:space="preserve">und setze das so erhaltene </t>
    </r>
    <r>
      <rPr>
        <sz val="12"/>
        <color indexed="51"/>
        <rFont val="Arial"/>
        <family val="2"/>
      </rPr>
      <t>C</t>
    </r>
    <r>
      <rPr>
        <sz val="12"/>
        <rFont val="Arial"/>
        <family val="0"/>
      </rPr>
      <t xml:space="preserve"> in Geradengleichung ein.</t>
    </r>
  </si>
  <si>
    <t>y</t>
  </si>
  <si>
    <t>m</t>
  </si>
  <si>
    <t>Geradengleichung</t>
  </si>
  <si>
    <t xml:space="preserve">Sind jetzt alle Felder grün, dann hast Du erfolgreich die Geradengleichung aufgestellt. </t>
  </si>
  <si>
    <t>Bestimme die Gleichung der Geraden, die durch die Punkte A und B geht.</t>
  </si>
  <si>
    <t xml:space="preserve">Der Punkt A liegt bei dieser Aufgabe auf der y-Achse. Dadurch ist die Aufgabe relativ einfach </t>
  </si>
  <si>
    <r>
      <t xml:space="preserve">weil </t>
    </r>
    <r>
      <rPr>
        <sz val="12"/>
        <color indexed="51"/>
        <rFont val="Arial"/>
        <family val="2"/>
      </rPr>
      <t>C</t>
    </r>
    <r>
      <rPr>
        <sz val="12"/>
        <rFont val="Arial"/>
        <family val="2"/>
      </rPr>
      <t xml:space="preserve"> direkt an der y-Koordinate vom Punkt A abgelesen werden kann.</t>
    </r>
  </si>
  <si>
    <r>
      <t>C</t>
    </r>
    <r>
      <rPr>
        <sz val="11"/>
        <rFont val="Arial"/>
        <family val="2"/>
      </rPr>
      <t xml:space="preserve"> ist der y-Achsenabschnitt. Das heißt, dass jede Gerade im Punkt A(0|</t>
    </r>
    <r>
      <rPr>
        <sz val="11"/>
        <color indexed="51"/>
        <rFont val="Arial"/>
        <family val="2"/>
      </rPr>
      <t>C</t>
    </r>
    <r>
      <rPr>
        <sz val="11"/>
        <rFont val="Arial"/>
        <family val="2"/>
      </rPr>
      <t>) die y-Achse schneidet.</t>
    </r>
  </si>
  <si>
    <r>
      <t xml:space="preserve">Setze </t>
    </r>
    <r>
      <rPr>
        <b/>
        <sz val="12"/>
        <color indexed="12"/>
        <rFont val="Arial"/>
        <family val="0"/>
      </rPr>
      <t>m</t>
    </r>
    <r>
      <rPr>
        <sz val="12"/>
        <rFont val="Arial"/>
        <family val="0"/>
      </rPr>
      <t xml:space="preserve"> in die Gleichung der Geraden ein. Da der Punkt A auf der y-Achse liegt ist c auch schon bekannt.</t>
    </r>
  </si>
  <si>
    <r>
      <t xml:space="preserve">Der Punkt A sollte bei dieser Aufgabe </t>
    </r>
    <r>
      <rPr>
        <sz val="12"/>
        <color indexed="10"/>
        <rFont val="Arial"/>
        <family val="2"/>
      </rPr>
      <t>nicht mehr</t>
    </r>
    <r>
      <rPr>
        <sz val="12"/>
        <rFont val="Arial"/>
        <family val="2"/>
      </rPr>
      <t xml:space="preserve"> auf der y-Achse liegen. </t>
    </r>
  </si>
  <si>
    <r>
      <t>C</t>
    </r>
    <r>
      <rPr>
        <sz val="11"/>
        <rFont val="Arial"/>
        <family val="2"/>
      </rPr>
      <t xml:space="preserve"> bleibt der y-Achsenabschnitt und wird berechnet nachdem </t>
    </r>
    <r>
      <rPr>
        <sz val="11"/>
        <color indexed="12"/>
        <rFont val="Arial"/>
        <family val="2"/>
      </rPr>
      <t>m</t>
    </r>
    <r>
      <rPr>
        <sz val="11"/>
        <rFont val="Arial"/>
        <family val="2"/>
      </rPr>
      <t xml:space="preserve"> bestimmt ist.</t>
    </r>
  </si>
  <si>
    <r>
      <t xml:space="preserve">setzen wir die Koordinaten von einem Punkt in die Gleichung ein und berechnen damit  </t>
    </r>
    <r>
      <rPr>
        <sz val="16"/>
        <color indexed="51"/>
        <rFont val="Arial"/>
        <family val="2"/>
      </rPr>
      <t>C.</t>
    </r>
  </si>
  <si>
    <r>
      <t xml:space="preserve">Stelle die Gleichung durch Gegenrechnung so um, dass </t>
    </r>
    <r>
      <rPr>
        <sz val="12"/>
        <color indexed="51"/>
        <rFont val="Arial"/>
        <family val="2"/>
      </rPr>
      <t>C</t>
    </r>
    <r>
      <rPr>
        <sz val="12"/>
        <rFont val="Arial"/>
        <family val="2"/>
      </rPr>
      <t xml:space="preserve"> alleine auf einer Seite steht.</t>
    </r>
  </si>
  <si>
    <t>Aufgabe 3</t>
  </si>
  <si>
    <t xml:space="preserve">Pro Minute fließen </t>
  </si>
  <si>
    <t>Liter Wasser.</t>
  </si>
  <si>
    <t>t</t>
  </si>
  <si>
    <t>Gib die Formel für die Zuordnung</t>
  </si>
  <si>
    <t>Zeit t</t>
  </si>
  <si>
    <t>an.</t>
  </si>
  <si>
    <t>Wasservolumen V</t>
  </si>
  <si>
    <t>V=</t>
  </si>
  <si>
    <t>a)</t>
  </si>
  <si>
    <t>b)</t>
  </si>
  <si>
    <t xml:space="preserve">Das Fass hat ein Gesamtvolumen von </t>
  </si>
  <si>
    <t>Liter.</t>
  </si>
  <si>
    <t xml:space="preserve">In einem Fass befinden sich </t>
  </si>
  <si>
    <t>Liter Wasser in das Fass.</t>
  </si>
  <si>
    <t>Wie lange dauert es, bis das Fass voll ist.</t>
  </si>
  <si>
    <r>
      <t>t</t>
    </r>
    <r>
      <rPr>
        <vertAlign val="subscript"/>
        <sz val="14"/>
        <rFont val="Arial"/>
        <family val="2"/>
      </rPr>
      <t>voll</t>
    </r>
    <r>
      <rPr>
        <sz val="14"/>
        <rFont val="Arial"/>
        <family val="2"/>
      </rPr>
      <t>=</t>
    </r>
  </si>
  <si>
    <t>min</t>
  </si>
  <si>
    <t>Zum Tauchen nehmen Sporttaucher Bleigewichte an einem Gürtel mit.</t>
  </si>
  <si>
    <t xml:space="preserve">Rudi hat an seinem Gürtel </t>
  </si>
  <si>
    <t xml:space="preserve">damit auf die Waage. Diese zeigt </t>
  </si>
  <si>
    <t xml:space="preserve">Da Rudi immer noch zu viel Auftieb hat nimmt er noch  nimmt nun noch </t>
  </si>
  <si>
    <t>Gewichte dazu.</t>
  </si>
  <si>
    <t xml:space="preserve">Er stellt sich wieder auf Waage und stellt nun ein Gewicht von </t>
  </si>
  <si>
    <t>kg fest.</t>
  </si>
  <si>
    <t>gleich schwere Gewichte und stellt sich</t>
  </si>
  <si>
    <t>kg an.</t>
  </si>
  <si>
    <t>kg</t>
  </si>
  <si>
    <t>Gewicht ohne Bleigurt=</t>
  </si>
  <si>
    <t>Gewicht mit Bleigurt</t>
  </si>
  <si>
    <t>Anzahl der Bleigewichte n</t>
  </si>
  <si>
    <t>Gewicht mit Bleigurt =</t>
  </si>
  <si>
    <t>n</t>
  </si>
  <si>
    <t xml:space="preserve"> Wie schwer ist Rudi ohne Bleigurt ?</t>
  </si>
  <si>
    <t>Aufgabe 4</t>
  </si>
  <si>
    <t>Aufgabe 2</t>
  </si>
  <si>
    <t>a)    Bestimme zwei Punkte, die auf der Geraden mit folgender Gleichung liegen.</t>
  </si>
  <si>
    <t xml:space="preserve">       Zeichne die Gerade mit Hilfe der zwei Punkte.</t>
  </si>
  <si>
    <t xml:space="preserve">b)   Diese  Wertetabelle gehört zu obiger Gleichung. Fülle die Tabelle aus und </t>
  </si>
  <si>
    <t xml:space="preserve">       Überprüfe, ob alle Punkte auf deiner gezeichneten Geraden liegen.</t>
  </si>
  <si>
    <r>
      <t xml:space="preserve">       trage die Ergebnisse auf die </t>
    </r>
    <r>
      <rPr>
        <sz val="12"/>
        <color indexed="10"/>
        <rFont val="Arial"/>
        <family val="2"/>
      </rPr>
      <t>erste</t>
    </r>
    <r>
      <rPr>
        <sz val="12"/>
        <rFont val="Arial"/>
        <family val="2"/>
      </rPr>
      <t xml:space="preserve"> Dezimale gerundet ein.</t>
    </r>
  </si>
  <si>
    <r>
      <t xml:space="preserve">Runde das Ergebnis auf die </t>
    </r>
    <r>
      <rPr>
        <sz val="12"/>
        <color indexed="10"/>
        <rFont val="Arial"/>
        <family val="2"/>
      </rPr>
      <t>erste</t>
    </r>
    <r>
      <rPr>
        <sz val="12"/>
        <rFont val="Arial"/>
        <family val="2"/>
      </rPr>
      <t xml:space="preserve"> Dezimale.</t>
    </r>
  </si>
  <si>
    <t>Aufgabe 5</t>
  </si>
  <si>
    <t>Stunden</t>
  </si>
  <si>
    <t>km</t>
  </si>
  <si>
    <t xml:space="preserve">    Ernst fährt mit seinem Fahrrad  in </t>
  </si>
  <si>
    <t xml:space="preserve">   Stunden</t>
  </si>
  <si>
    <t xml:space="preserve">   Gib die Formel für die Zuordnung</t>
  </si>
  <si>
    <t xml:space="preserve">   Wie weit kommt er in einer Stunde, wenn er immer gleich schnell fährt ?</t>
  </si>
  <si>
    <t xml:space="preserve">Bert hat einen Vorsprung von </t>
  </si>
  <si>
    <t xml:space="preserve">km und fährt mit der  </t>
  </si>
  <si>
    <t xml:space="preserve">konstanten Geschwindigkeit von </t>
  </si>
  <si>
    <r>
      <t>Zurückgelegte Strecke S</t>
    </r>
    <r>
      <rPr>
        <vertAlign val="subscript"/>
        <sz val="10"/>
        <rFont val="Arial"/>
        <family val="2"/>
      </rPr>
      <t>Erns</t>
    </r>
    <r>
      <rPr>
        <vertAlign val="subscript"/>
        <sz val="14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</si>
  <si>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Ernst</t>
    </r>
    <r>
      <rPr>
        <sz val="16"/>
        <rFont val="Arial"/>
        <family val="2"/>
      </rPr>
      <t>=</t>
    </r>
  </si>
  <si>
    <t>km pro Stunde.</t>
  </si>
  <si>
    <r>
      <t>Zurückgelegte Strecke S</t>
    </r>
    <r>
      <rPr>
        <vertAlign val="subscript"/>
        <sz val="10"/>
        <rFont val="Arial"/>
        <family val="2"/>
      </rPr>
      <t>Bert</t>
    </r>
  </si>
  <si>
    <r>
      <t>S</t>
    </r>
    <r>
      <rPr>
        <vertAlign val="subscript"/>
        <sz val="10"/>
        <rFont val="Arial"/>
        <family val="2"/>
      </rPr>
      <t>Bert</t>
    </r>
    <r>
      <rPr>
        <sz val="16"/>
        <rFont val="Arial"/>
        <family val="2"/>
      </rPr>
      <t>=</t>
    </r>
  </si>
  <si>
    <t xml:space="preserve">Wie weit kommt Ernst in </t>
  </si>
  <si>
    <t xml:space="preserve">Stunden </t>
  </si>
  <si>
    <t xml:space="preserve">Wie weit kommt Bert in </t>
  </si>
  <si>
    <t xml:space="preserve">Stunden und haben dann eine Strecke von </t>
  </si>
  <si>
    <t>km zurückgelegt.</t>
  </si>
  <si>
    <t>Da bei einer Zeichnung meistens nicht die genauen Werte gefunden werden ist hier eine Toleranz von +/- 0,1 Stunden zulässig.</t>
  </si>
  <si>
    <t>Zeichne beide Schaubilder in ein Koordinatensystem und lies ab, wann und wo sich die beiden treffen.</t>
  </si>
  <si>
    <t>Die beiden treffen sich nach</t>
  </si>
  <si>
    <t>Geduldet euch noch ein wenig, dann können wir die genauen Werte mit einer Gleichung berechnen.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</si>
</sst>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28">
    <font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51"/>
      <name val="Arial"/>
      <family val="2"/>
    </font>
    <font>
      <vertAlign val="subscript"/>
      <sz val="16"/>
      <name val="Arial"/>
      <family val="2"/>
    </font>
    <font>
      <sz val="26"/>
      <name val="Arial"/>
      <family val="2"/>
    </font>
    <font>
      <sz val="26"/>
      <color indexed="12"/>
      <name val="Arial"/>
      <family val="2"/>
    </font>
    <font>
      <sz val="26"/>
      <color indexed="51"/>
      <name val="Arial"/>
      <family val="2"/>
    </font>
    <font>
      <sz val="10"/>
      <color indexed="48"/>
      <name val="Arial"/>
      <family val="0"/>
    </font>
    <font>
      <sz val="12"/>
      <color indexed="51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color indexed="12"/>
      <name val="Arial"/>
      <family val="0"/>
    </font>
    <font>
      <b/>
      <sz val="12"/>
      <color indexed="51"/>
      <name val="Arial"/>
      <family val="0"/>
    </font>
    <font>
      <sz val="11"/>
      <color indexed="5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20"/>
      <color indexed="51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0"/>
    </font>
    <font>
      <b/>
      <sz val="14"/>
      <name val="Arial"/>
      <family val="2"/>
    </font>
    <font>
      <vertAlign val="subscript"/>
      <sz val="14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 quotePrefix="1">
      <alignment horizontal="center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 quotePrefix="1">
      <alignment horizontal="center" vertical="top"/>
    </xf>
    <xf numFmtId="0" fontId="0" fillId="3" borderId="0" xfId="0" applyFill="1" applyAlignment="1">
      <alignment shrinkToFit="1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shrinkToFi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 applyProtection="1">
      <alignment shrinkToFit="1"/>
      <protection locked="0"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shrinkToFit="1"/>
    </xf>
    <xf numFmtId="0" fontId="21" fillId="3" borderId="0" xfId="0" applyFont="1" applyFill="1" applyAlignment="1">
      <alignment/>
    </xf>
    <xf numFmtId="0" fontId="3" fillId="3" borderId="0" xfId="0" applyFont="1" applyFill="1" applyAlignment="1" quotePrefix="1">
      <alignment vertical="center"/>
    </xf>
    <xf numFmtId="0" fontId="13" fillId="0" borderId="0" xfId="0" applyFont="1" applyAlignment="1">
      <alignment horizontal="center"/>
    </xf>
    <xf numFmtId="0" fontId="1" fillId="5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quotePrefix="1">
      <alignment horizontal="center" vertical="center"/>
    </xf>
    <xf numFmtId="0" fontId="3" fillId="3" borderId="0" xfId="0" applyFont="1" applyFill="1" applyAlignment="1" quotePrefix="1">
      <alignment horizontal="right" vertical="center"/>
    </xf>
    <xf numFmtId="0" fontId="13" fillId="3" borderId="0" xfId="0" applyFont="1" applyFill="1" applyAlignment="1">
      <alignment horizontal="center"/>
    </xf>
    <xf numFmtId="0" fontId="4" fillId="4" borderId="0" xfId="0" applyFont="1" applyFill="1" applyAlignment="1" applyProtection="1">
      <alignment horizontal="center" shrinkToFit="1"/>
      <protection locked="0"/>
    </xf>
    <xf numFmtId="0" fontId="3" fillId="4" borderId="0" xfId="0" applyFont="1" applyFill="1" applyAlignment="1" applyProtection="1">
      <alignment horizontal="center" shrinkToFit="1"/>
      <protection locked="0"/>
    </xf>
    <xf numFmtId="0" fontId="1" fillId="3" borderId="0" xfId="0" applyFont="1" applyFill="1" applyAlignment="1" applyProtection="1">
      <alignment horizontal="center" shrinkToFit="1"/>
      <protection locked="0"/>
    </xf>
    <xf numFmtId="0" fontId="1" fillId="5" borderId="0" xfId="0" applyFont="1" applyFill="1" applyAlignment="1" applyProtection="1">
      <alignment horizontal="center" shrinkToFit="1"/>
      <protection locked="0"/>
    </xf>
    <xf numFmtId="0" fontId="3" fillId="3" borderId="0" xfId="0" applyFont="1" applyFill="1" applyAlignment="1" applyProtection="1">
      <alignment horizontal="center" shrinkToFit="1"/>
      <protection locked="0"/>
    </xf>
    <xf numFmtId="172" fontId="0" fillId="3" borderId="0" xfId="0" applyNumberFormat="1" applyFont="1" applyFill="1" applyAlignment="1">
      <alignment horizontal="center" shrinkToFit="1"/>
    </xf>
    <xf numFmtId="0" fontId="1" fillId="5" borderId="0" xfId="0" applyNumberFormat="1" applyFont="1" applyFill="1" applyAlignment="1" applyProtection="1">
      <alignment horizontal="center" shrinkToFit="1"/>
      <protection locked="0"/>
    </xf>
    <xf numFmtId="0" fontId="12" fillId="3" borderId="0" xfId="0" applyFont="1" applyFill="1" applyAlignment="1">
      <alignment horizontal="center" shrinkToFit="1"/>
    </xf>
    <xf numFmtId="0" fontId="1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1" fillId="5" borderId="0" xfId="0" applyFont="1" applyFill="1" applyAlignment="1" applyProtection="1">
      <alignment horizontal="center" shrinkToFit="1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 shrinkToFit="1"/>
      <protection locked="0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13" fillId="0" borderId="0" xfId="0" applyFont="1" applyAlignment="1">
      <alignment/>
    </xf>
    <xf numFmtId="0" fontId="1" fillId="3" borderId="0" xfId="0" applyFont="1" applyFill="1" applyAlignment="1" applyProtection="1">
      <alignment horizontal="center" shrinkToFit="1"/>
      <protection locked="0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 shrinkToFit="1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center" shrinkToFit="1"/>
      <protection locked="0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/>
    </xf>
    <xf numFmtId="0" fontId="26" fillId="4" borderId="1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Alignment="1">
      <alignment horizontal="center" shrinkToFit="1"/>
    </xf>
    <xf numFmtId="0" fontId="3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shrinkToFit="1"/>
      <protection/>
    </xf>
    <xf numFmtId="0" fontId="13" fillId="4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 shrinkToFit="1"/>
      <protection locked="0"/>
    </xf>
    <xf numFmtId="0" fontId="13" fillId="4" borderId="0" xfId="0" applyFont="1" applyFill="1" applyAlignment="1" applyProtection="1">
      <alignment shrinkToFit="1"/>
      <protection locked="0"/>
    </xf>
    <xf numFmtId="173" fontId="0" fillId="3" borderId="0" xfId="0" applyNumberFormat="1" applyFont="1" applyFill="1" applyAlignment="1">
      <alignment horizontal="center" shrinkToFit="1"/>
    </xf>
    <xf numFmtId="0" fontId="13" fillId="4" borderId="0" xfId="0" applyNumberFormat="1" applyFont="1" applyFill="1" applyAlignment="1" applyProtection="1">
      <alignment shrinkToFit="1"/>
      <protection locked="0"/>
    </xf>
    <xf numFmtId="0" fontId="13" fillId="4" borderId="0" xfId="0" applyNumberFormat="1" applyFont="1" applyFill="1" applyAlignment="1" applyProtection="1">
      <alignment horizontal="center" shrinkToFit="1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shrinkToFit="1"/>
      <protection locked="0"/>
    </xf>
    <xf numFmtId="0" fontId="20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19050</xdr:rowOff>
    </xdr:from>
    <xdr:to>
      <xdr:col>3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438275" y="323850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152400</xdr:rowOff>
    </xdr:from>
    <xdr:to>
      <xdr:col>3</xdr:col>
      <xdr:colOff>9525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1447800" y="362902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114300</xdr:rowOff>
    </xdr:from>
    <xdr:to>
      <xdr:col>7</xdr:col>
      <xdr:colOff>323850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200275" y="51435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123825</xdr:rowOff>
    </xdr:from>
    <xdr:to>
      <xdr:col>12</xdr:col>
      <xdr:colOff>0</xdr:colOff>
      <xdr:row>25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400425" y="5153025"/>
          <a:ext cx="125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123825</xdr:rowOff>
    </xdr:from>
    <xdr:to>
      <xdr:col>14</xdr:col>
      <xdr:colOff>9525</xdr:colOff>
      <xdr:row>25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953000" y="5153025"/>
          <a:ext cx="45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25</xdr:row>
      <xdr:rowOff>123825</xdr:rowOff>
    </xdr:from>
    <xdr:to>
      <xdr:col>16</xdr:col>
      <xdr:colOff>9525</xdr:colOff>
      <xdr:row>25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91200" y="515302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6</xdr:col>
      <xdr:colOff>0</xdr:colOff>
      <xdr:row>35</xdr:row>
      <xdr:rowOff>142875</xdr:rowOff>
    </xdr:to>
    <xdr:sp>
      <xdr:nvSpPr>
        <xdr:cNvPr id="7" name="Line 8"/>
        <xdr:cNvSpPr>
          <a:spLocks/>
        </xdr:cNvSpPr>
      </xdr:nvSpPr>
      <xdr:spPr>
        <a:xfrm flipV="1">
          <a:off x="2200275" y="714375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35</xdr:row>
      <xdr:rowOff>114300</xdr:rowOff>
    </xdr:from>
    <xdr:to>
      <xdr:col>6</xdr:col>
      <xdr:colOff>200025</xdr:colOff>
      <xdr:row>35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2705100" y="7115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33</xdr:row>
      <xdr:rowOff>0</xdr:rowOff>
    </xdr:from>
    <xdr:to>
      <xdr:col>11</xdr:col>
      <xdr:colOff>133350</xdr:colOff>
      <xdr:row>33</xdr:row>
      <xdr:rowOff>0</xdr:rowOff>
    </xdr:to>
    <xdr:sp>
      <xdr:nvSpPr>
        <xdr:cNvPr id="9" name="Line 15"/>
        <xdr:cNvSpPr>
          <a:spLocks/>
        </xdr:cNvSpPr>
      </xdr:nvSpPr>
      <xdr:spPr>
        <a:xfrm>
          <a:off x="1600200" y="6581775"/>
          <a:ext cx="2762250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32</xdr:row>
      <xdr:rowOff>152400</xdr:rowOff>
    </xdr:from>
    <xdr:to>
      <xdr:col>3</xdr:col>
      <xdr:colOff>171450</xdr:colOff>
      <xdr:row>39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1609725" y="6572250"/>
          <a:ext cx="0" cy="146685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39</xdr:row>
      <xdr:rowOff>142875</xdr:rowOff>
    </xdr:from>
    <xdr:to>
      <xdr:col>11</xdr:col>
      <xdr:colOff>152400</xdr:colOff>
      <xdr:row>39</xdr:row>
      <xdr:rowOff>142875</xdr:rowOff>
    </xdr:to>
    <xdr:sp>
      <xdr:nvSpPr>
        <xdr:cNvPr id="11" name="Line 17"/>
        <xdr:cNvSpPr>
          <a:spLocks/>
        </xdr:cNvSpPr>
      </xdr:nvSpPr>
      <xdr:spPr>
        <a:xfrm>
          <a:off x="1609725" y="8048625"/>
          <a:ext cx="2771775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32</xdr:row>
      <xdr:rowOff>142875</xdr:rowOff>
    </xdr:from>
    <xdr:to>
      <xdr:col>11</xdr:col>
      <xdr:colOff>142875</xdr:colOff>
      <xdr:row>39</xdr:row>
      <xdr:rowOff>142875</xdr:rowOff>
    </xdr:to>
    <xdr:sp>
      <xdr:nvSpPr>
        <xdr:cNvPr id="12" name="Line 18"/>
        <xdr:cNvSpPr>
          <a:spLocks/>
        </xdr:cNvSpPr>
      </xdr:nvSpPr>
      <xdr:spPr>
        <a:xfrm flipV="1">
          <a:off x="4371975" y="6562725"/>
          <a:ext cx="0" cy="148590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85725</xdr:rowOff>
    </xdr:from>
    <xdr:to>
      <xdr:col>17</xdr:col>
      <xdr:colOff>57150</xdr:colOff>
      <xdr:row>42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38100" y="8505825"/>
          <a:ext cx="667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19050</xdr:rowOff>
    </xdr:from>
    <xdr:to>
      <xdr:col>3</xdr:col>
      <xdr:colOff>0</xdr:colOff>
      <xdr:row>49</xdr:row>
      <xdr:rowOff>0</xdr:rowOff>
    </xdr:to>
    <xdr:sp>
      <xdr:nvSpPr>
        <xdr:cNvPr id="14" name="Line 20"/>
        <xdr:cNvSpPr>
          <a:spLocks/>
        </xdr:cNvSpPr>
      </xdr:nvSpPr>
      <xdr:spPr>
        <a:xfrm>
          <a:off x="1438275" y="95059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152400</xdr:rowOff>
    </xdr:from>
    <xdr:to>
      <xdr:col>3</xdr:col>
      <xdr:colOff>9525</xdr:colOff>
      <xdr:row>51</xdr:row>
      <xdr:rowOff>9525</xdr:rowOff>
    </xdr:to>
    <xdr:sp>
      <xdr:nvSpPr>
        <xdr:cNvPr id="15" name="Line 21"/>
        <xdr:cNvSpPr>
          <a:spLocks/>
        </xdr:cNvSpPr>
      </xdr:nvSpPr>
      <xdr:spPr>
        <a:xfrm>
          <a:off x="1447800" y="98964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142875</xdr:rowOff>
    </xdr:from>
    <xdr:to>
      <xdr:col>6</xdr:col>
      <xdr:colOff>0</xdr:colOff>
      <xdr:row>55</xdr:row>
      <xdr:rowOff>142875</xdr:rowOff>
    </xdr:to>
    <xdr:sp>
      <xdr:nvSpPr>
        <xdr:cNvPr id="16" name="Line 22"/>
        <xdr:cNvSpPr>
          <a:spLocks/>
        </xdr:cNvSpPr>
      </xdr:nvSpPr>
      <xdr:spPr>
        <a:xfrm flipV="1">
          <a:off x="2200275" y="110490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55</xdr:row>
      <xdr:rowOff>114300</xdr:rowOff>
    </xdr:from>
    <xdr:to>
      <xdr:col>6</xdr:col>
      <xdr:colOff>228600</xdr:colOff>
      <xdr:row>55</xdr:row>
      <xdr:rowOff>142875</xdr:rowOff>
    </xdr:to>
    <xdr:sp>
      <xdr:nvSpPr>
        <xdr:cNvPr id="17" name="Oval 23"/>
        <xdr:cNvSpPr>
          <a:spLocks/>
        </xdr:cNvSpPr>
      </xdr:nvSpPr>
      <xdr:spPr>
        <a:xfrm>
          <a:off x="2733675" y="110204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52</xdr:row>
      <xdr:rowOff>142875</xdr:rowOff>
    </xdr:from>
    <xdr:to>
      <xdr:col>11</xdr:col>
      <xdr:colOff>142875</xdr:colOff>
      <xdr:row>52</xdr:row>
      <xdr:rowOff>142875</xdr:rowOff>
    </xdr:to>
    <xdr:sp>
      <xdr:nvSpPr>
        <xdr:cNvPr id="18" name="Line 24"/>
        <xdr:cNvSpPr>
          <a:spLocks/>
        </xdr:cNvSpPr>
      </xdr:nvSpPr>
      <xdr:spPr>
        <a:xfrm>
          <a:off x="1609725" y="10467975"/>
          <a:ext cx="2762250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52</xdr:row>
      <xdr:rowOff>152400</xdr:rowOff>
    </xdr:from>
    <xdr:to>
      <xdr:col>3</xdr:col>
      <xdr:colOff>171450</xdr:colOff>
      <xdr:row>59</xdr:row>
      <xdr:rowOff>133350</xdr:rowOff>
    </xdr:to>
    <xdr:sp>
      <xdr:nvSpPr>
        <xdr:cNvPr id="19" name="Line 25"/>
        <xdr:cNvSpPr>
          <a:spLocks/>
        </xdr:cNvSpPr>
      </xdr:nvSpPr>
      <xdr:spPr>
        <a:xfrm>
          <a:off x="1609725" y="10477500"/>
          <a:ext cx="0" cy="146685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142875</xdr:rowOff>
    </xdr:from>
    <xdr:to>
      <xdr:col>11</xdr:col>
      <xdr:colOff>152400</xdr:colOff>
      <xdr:row>59</xdr:row>
      <xdr:rowOff>142875</xdr:rowOff>
    </xdr:to>
    <xdr:sp>
      <xdr:nvSpPr>
        <xdr:cNvPr id="20" name="Line 26"/>
        <xdr:cNvSpPr>
          <a:spLocks/>
        </xdr:cNvSpPr>
      </xdr:nvSpPr>
      <xdr:spPr>
        <a:xfrm>
          <a:off x="1609725" y="11953875"/>
          <a:ext cx="2771775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52</xdr:row>
      <xdr:rowOff>142875</xdr:rowOff>
    </xdr:from>
    <xdr:to>
      <xdr:col>11</xdr:col>
      <xdr:colOff>142875</xdr:colOff>
      <xdr:row>59</xdr:row>
      <xdr:rowOff>142875</xdr:rowOff>
    </xdr:to>
    <xdr:sp>
      <xdr:nvSpPr>
        <xdr:cNvPr id="21" name="Line 27"/>
        <xdr:cNvSpPr>
          <a:spLocks/>
        </xdr:cNvSpPr>
      </xdr:nvSpPr>
      <xdr:spPr>
        <a:xfrm flipV="1">
          <a:off x="4371975" y="10467975"/>
          <a:ext cx="0" cy="148590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85725</xdr:rowOff>
    </xdr:from>
    <xdr:to>
      <xdr:col>17</xdr:col>
      <xdr:colOff>57150</xdr:colOff>
      <xdr:row>61</xdr:row>
      <xdr:rowOff>85725</xdr:rowOff>
    </xdr:to>
    <xdr:sp>
      <xdr:nvSpPr>
        <xdr:cNvPr id="22" name="Line 28"/>
        <xdr:cNvSpPr>
          <a:spLocks/>
        </xdr:cNvSpPr>
      </xdr:nvSpPr>
      <xdr:spPr>
        <a:xfrm>
          <a:off x="38100" y="12220575"/>
          <a:ext cx="667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99</xdr:row>
      <xdr:rowOff>142875</xdr:rowOff>
    </xdr:from>
    <xdr:to>
      <xdr:col>6</xdr:col>
      <xdr:colOff>0</xdr:colOff>
      <xdr:row>99</xdr:row>
      <xdr:rowOff>142875</xdr:rowOff>
    </xdr:to>
    <xdr:sp>
      <xdr:nvSpPr>
        <xdr:cNvPr id="23" name="Line 31"/>
        <xdr:cNvSpPr>
          <a:spLocks/>
        </xdr:cNvSpPr>
      </xdr:nvSpPr>
      <xdr:spPr>
        <a:xfrm flipV="1">
          <a:off x="2200275" y="1948815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99</xdr:row>
      <xdr:rowOff>114300</xdr:rowOff>
    </xdr:from>
    <xdr:to>
      <xdr:col>6</xdr:col>
      <xdr:colOff>228600</xdr:colOff>
      <xdr:row>99</xdr:row>
      <xdr:rowOff>142875</xdr:rowOff>
    </xdr:to>
    <xdr:sp>
      <xdr:nvSpPr>
        <xdr:cNvPr id="24" name="Oval 32"/>
        <xdr:cNvSpPr>
          <a:spLocks/>
        </xdr:cNvSpPr>
      </xdr:nvSpPr>
      <xdr:spPr>
        <a:xfrm>
          <a:off x="2733675" y="194595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94</xdr:row>
      <xdr:rowOff>104775</xdr:rowOff>
    </xdr:from>
    <xdr:to>
      <xdr:col>1</xdr:col>
      <xdr:colOff>266700</xdr:colOff>
      <xdr:row>94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714375" y="18478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88</xdr:row>
      <xdr:rowOff>104775</xdr:rowOff>
    </xdr:from>
    <xdr:to>
      <xdr:col>17</xdr:col>
      <xdr:colOff>114300</xdr:colOff>
      <xdr:row>88</xdr:row>
      <xdr:rowOff>104775</xdr:rowOff>
    </xdr:to>
    <xdr:sp>
      <xdr:nvSpPr>
        <xdr:cNvPr id="26" name="Line 38"/>
        <xdr:cNvSpPr>
          <a:spLocks/>
        </xdr:cNvSpPr>
      </xdr:nvSpPr>
      <xdr:spPr>
        <a:xfrm>
          <a:off x="95250" y="17287875"/>
          <a:ext cx="667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142875</xdr:rowOff>
    </xdr:from>
    <xdr:to>
      <xdr:col>6</xdr:col>
      <xdr:colOff>0</xdr:colOff>
      <xdr:row>70</xdr:row>
      <xdr:rowOff>142875</xdr:rowOff>
    </xdr:to>
    <xdr:sp>
      <xdr:nvSpPr>
        <xdr:cNvPr id="27" name="Line 39"/>
        <xdr:cNvSpPr>
          <a:spLocks/>
        </xdr:cNvSpPr>
      </xdr:nvSpPr>
      <xdr:spPr>
        <a:xfrm flipV="1">
          <a:off x="2200275" y="13973175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70</xdr:row>
      <xdr:rowOff>114300</xdr:rowOff>
    </xdr:from>
    <xdr:to>
      <xdr:col>6</xdr:col>
      <xdr:colOff>247650</xdr:colOff>
      <xdr:row>70</xdr:row>
      <xdr:rowOff>142875</xdr:rowOff>
    </xdr:to>
    <xdr:sp>
      <xdr:nvSpPr>
        <xdr:cNvPr id="28" name="Oval 40"/>
        <xdr:cNvSpPr>
          <a:spLocks/>
        </xdr:cNvSpPr>
      </xdr:nvSpPr>
      <xdr:spPr>
        <a:xfrm>
          <a:off x="2752725" y="139446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66</xdr:row>
      <xdr:rowOff>142875</xdr:rowOff>
    </xdr:from>
    <xdr:to>
      <xdr:col>11</xdr:col>
      <xdr:colOff>152400</xdr:colOff>
      <xdr:row>66</xdr:row>
      <xdr:rowOff>142875</xdr:rowOff>
    </xdr:to>
    <xdr:sp>
      <xdr:nvSpPr>
        <xdr:cNvPr id="29" name="Line 41"/>
        <xdr:cNvSpPr>
          <a:spLocks/>
        </xdr:cNvSpPr>
      </xdr:nvSpPr>
      <xdr:spPr>
        <a:xfrm>
          <a:off x="1619250" y="13211175"/>
          <a:ext cx="2762250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66</xdr:row>
      <xdr:rowOff>133350</xdr:rowOff>
    </xdr:from>
    <xdr:to>
      <xdr:col>3</xdr:col>
      <xdr:colOff>171450</xdr:colOff>
      <xdr:row>75</xdr:row>
      <xdr:rowOff>142875</xdr:rowOff>
    </xdr:to>
    <xdr:sp>
      <xdr:nvSpPr>
        <xdr:cNvPr id="30" name="Line 42"/>
        <xdr:cNvSpPr>
          <a:spLocks/>
        </xdr:cNvSpPr>
      </xdr:nvSpPr>
      <xdr:spPr>
        <a:xfrm>
          <a:off x="1609725" y="13201650"/>
          <a:ext cx="0" cy="1933575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75</xdr:row>
      <xdr:rowOff>142875</xdr:rowOff>
    </xdr:from>
    <xdr:to>
      <xdr:col>11</xdr:col>
      <xdr:colOff>152400</xdr:colOff>
      <xdr:row>75</xdr:row>
      <xdr:rowOff>142875</xdr:rowOff>
    </xdr:to>
    <xdr:sp>
      <xdr:nvSpPr>
        <xdr:cNvPr id="31" name="Line 43"/>
        <xdr:cNvSpPr>
          <a:spLocks/>
        </xdr:cNvSpPr>
      </xdr:nvSpPr>
      <xdr:spPr>
        <a:xfrm>
          <a:off x="1609725" y="15135225"/>
          <a:ext cx="2771775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66</xdr:row>
      <xdr:rowOff>123825</xdr:rowOff>
    </xdr:from>
    <xdr:to>
      <xdr:col>11</xdr:col>
      <xdr:colOff>142875</xdr:colOff>
      <xdr:row>75</xdr:row>
      <xdr:rowOff>152400</xdr:rowOff>
    </xdr:to>
    <xdr:sp>
      <xdr:nvSpPr>
        <xdr:cNvPr id="32" name="Line 44"/>
        <xdr:cNvSpPr>
          <a:spLocks/>
        </xdr:cNvSpPr>
      </xdr:nvSpPr>
      <xdr:spPr>
        <a:xfrm flipV="1">
          <a:off x="4371975" y="13192125"/>
          <a:ext cx="0" cy="1952625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70</xdr:row>
      <xdr:rowOff>19050</xdr:rowOff>
    </xdr:from>
    <xdr:to>
      <xdr:col>14</xdr:col>
      <xdr:colOff>0</xdr:colOff>
      <xdr:row>71</xdr:row>
      <xdr:rowOff>0</xdr:rowOff>
    </xdr:to>
    <xdr:sp>
      <xdr:nvSpPr>
        <xdr:cNvPr id="33" name="Line 45"/>
        <xdr:cNvSpPr>
          <a:spLocks/>
        </xdr:cNvSpPr>
      </xdr:nvSpPr>
      <xdr:spPr>
        <a:xfrm>
          <a:off x="5400675" y="138493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71</xdr:row>
      <xdr:rowOff>238125</xdr:rowOff>
    </xdr:from>
    <xdr:to>
      <xdr:col>14</xdr:col>
      <xdr:colOff>9525</xdr:colOff>
      <xdr:row>73</xdr:row>
      <xdr:rowOff>9525</xdr:rowOff>
    </xdr:to>
    <xdr:sp>
      <xdr:nvSpPr>
        <xdr:cNvPr id="34" name="Line 46"/>
        <xdr:cNvSpPr>
          <a:spLocks/>
        </xdr:cNvSpPr>
      </xdr:nvSpPr>
      <xdr:spPr>
        <a:xfrm>
          <a:off x="5410200" y="143256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119</xdr:row>
      <xdr:rowOff>142875</xdr:rowOff>
    </xdr:from>
    <xdr:to>
      <xdr:col>6</xdr:col>
      <xdr:colOff>0</xdr:colOff>
      <xdr:row>119</xdr:row>
      <xdr:rowOff>142875</xdr:rowOff>
    </xdr:to>
    <xdr:sp>
      <xdr:nvSpPr>
        <xdr:cNvPr id="35" name="Line 47"/>
        <xdr:cNvSpPr>
          <a:spLocks/>
        </xdr:cNvSpPr>
      </xdr:nvSpPr>
      <xdr:spPr>
        <a:xfrm flipV="1">
          <a:off x="2200275" y="2352675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119</xdr:row>
      <xdr:rowOff>114300</xdr:rowOff>
    </xdr:from>
    <xdr:to>
      <xdr:col>6</xdr:col>
      <xdr:colOff>228600</xdr:colOff>
      <xdr:row>119</xdr:row>
      <xdr:rowOff>142875</xdr:rowOff>
    </xdr:to>
    <xdr:sp>
      <xdr:nvSpPr>
        <xdr:cNvPr id="36" name="Oval 48"/>
        <xdr:cNvSpPr>
          <a:spLocks/>
        </xdr:cNvSpPr>
      </xdr:nvSpPr>
      <xdr:spPr>
        <a:xfrm>
          <a:off x="2733675" y="23498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114</xdr:row>
      <xdr:rowOff>104775</xdr:rowOff>
    </xdr:from>
    <xdr:to>
      <xdr:col>1</xdr:col>
      <xdr:colOff>266700</xdr:colOff>
      <xdr:row>114</xdr:row>
      <xdr:rowOff>104775</xdr:rowOff>
    </xdr:to>
    <xdr:sp>
      <xdr:nvSpPr>
        <xdr:cNvPr id="37" name="Line 49"/>
        <xdr:cNvSpPr>
          <a:spLocks/>
        </xdr:cNvSpPr>
      </xdr:nvSpPr>
      <xdr:spPr>
        <a:xfrm>
          <a:off x="714375" y="22479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109</xdr:row>
      <xdr:rowOff>76200</xdr:rowOff>
    </xdr:from>
    <xdr:to>
      <xdr:col>17</xdr:col>
      <xdr:colOff>95250</xdr:colOff>
      <xdr:row>109</xdr:row>
      <xdr:rowOff>76200</xdr:rowOff>
    </xdr:to>
    <xdr:sp>
      <xdr:nvSpPr>
        <xdr:cNvPr id="38" name="Line 50"/>
        <xdr:cNvSpPr>
          <a:spLocks/>
        </xdr:cNvSpPr>
      </xdr:nvSpPr>
      <xdr:spPr>
        <a:xfrm>
          <a:off x="76200" y="21488400"/>
          <a:ext cx="667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142875</xdr:rowOff>
    </xdr:from>
    <xdr:to>
      <xdr:col>6</xdr:col>
      <xdr:colOff>0</xdr:colOff>
      <xdr:row>130</xdr:row>
      <xdr:rowOff>142875</xdr:rowOff>
    </xdr:to>
    <xdr:sp>
      <xdr:nvSpPr>
        <xdr:cNvPr id="39" name="Line 51"/>
        <xdr:cNvSpPr>
          <a:spLocks/>
        </xdr:cNvSpPr>
      </xdr:nvSpPr>
      <xdr:spPr>
        <a:xfrm flipV="1">
          <a:off x="2200275" y="257556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130</xdr:row>
      <xdr:rowOff>114300</xdr:rowOff>
    </xdr:from>
    <xdr:to>
      <xdr:col>6</xdr:col>
      <xdr:colOff>228600</xdr:colOff>
      <xdr:row>130</xdr:row>
      <xdr:rowOff>142875</xdr:rowOff>
    </xdr:to>
    <xdr:sp>
      <xdr:nvSpPr>
        <xdr:cNvPr id="40" name="Oval 52"/>
        <xdr:cNvSpPr>
          <a:spLocks/>
        </xdr:cNvSpPr>
      </xdr:nvSpPr>
      <xdr:spPr>
        <a:xfrm>
          <a:off x="2733675" y="257270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125</xdr:row>
      <xdr:rowOff>104775</xdr:rowOff>
    </xdr:from>
    <xdr:to>
      <xdr:col>1</xdr:col>
      <xdr:colOff>266700</xdr:colOff>
      <xdr:row>125</xdr:row>
      <xdr:rowOff>104775</xdr:rowOff>
    </xdr:to>
    <xdr:sp>
      <xdr:nvSpPr>
        <xdr:cNvPr id="41" name="Line 53"/>
        <xdr:cNvSpPr>
          <a:spLocks/>
        </xdr:cNvSpPr>
      </xdr:nvSpPr>
      <xdr:spPr>
        <a:xfrm>
          <a:off x="714375" y="24736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19050</xdr:rowOff>
    </xdr:from>
    <xdr:to>
      <xdr:col>3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13372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152400</xdr:rowOff>
    </xdr:from>
    <xdr:to>
      <xdr:col>3</xdr:col>
      <xdr:colOff>9525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1438275" y="35242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114300</xdr:rowOff>
    </xdr:from>
    <xdr:to>
      <xdr:col>7</xdr:col>
      <xdr:colOff>200025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143125" y="5038725"/>
          <a:ext cx="7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123825</xdr:rowOff>
    </xdr:from>
    <xdr:to>
      <xdr:col>12</xdr:col>
      <xdr:colOff>0</xdr:colOff>
      <xdr:row>25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143250" y="50482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123825</xdr:rowOff>
    </xdr:from>
    <xdr:to>
      <xdr:col>14</xdr:col>
      <xdr:colOff>9525</xdr:colOff>
      <xdr:row>25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543425" y="50482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25</xdr:row>
      <xdr:rowOff>123825</xdr:rowOff>
    </xdr:from>
    <xdr:to>
      <xdr:col>16</xdr:col>
      <xdr:colOff>9525</xdr:colOff>
      <xdr:row>25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210175" y="5048250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6</xdr:col>
      <xdr:colOff>0</xdr:colOff>
      <xdr:row>35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2143125" y="707707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114300</xdr:rowOff>
    </xdr:from>
    <xdr:to>
      <xdr:col>6</xdr:col>
      <xdr:colOff>123825</xdr:colOff>
      <xdr:row>35</xdr:row>
      <xdr:rowOff>142875</xdr:rowOff>
    </xdr:to>
    <xdr:sp>
      <xdr:nvSpPr>
        <xdr:cNvPr id="8" name="Oval 8"/>
        <xdr:cNvSpPr>
          <a:spLocks/>
        </xdr:cNvSpPr>
      </xdr:nvSpPr>
      <xdr:spPr>
        <a:xfrm>
          <a:off x="2581275" y="70485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142875</xdr:rowOff>
    </xdr:from>
    <xdr:to>
      <xdr:col>6</xdr:col>
      <xdr:colOff>0</xdr:colOff>
      <xdr:row>46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2143125" y="92678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46</xdr:row>
      <xdr:rowOff>114300</xdr:rowOff>
    </xdr:from>
    <xdr:to>
      <xdr:col>6</xdr:col>
      <xdr:colOff>123825</xdr:colOff>
      <xdr:row>46</xdr:row>
      <xdr:rowOff>142875</xdr:rowOff>
    </xdr:to>
    <xdr:sp>
      <xdr:nvSpPr>
        <xdr:cNvPr id="10" name="Oval 10"/>
        <xdr:cNvSpPr>
          <a:spLocks/>
        </xdr:cNvSpPr>
      </xdr:nvSpPr>
      <xdr:spPr>
        <a:xfrm>
          <a:off x="2581275" y="92392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142875</xdr:rowOff>
    </xdr:from>
    <xdr:to>
      <xdr:col>6</xdr:col>
      <xdr:colOff>0</xdr:colOff>
      <xdr:row>54</xdr:row>
      <xdr:rowOff>142875</xdr:rowOff>
    </xdr:to>
    <xdr:sp>
      <xdr:nvSpPr>
        <xdr:cNvPr id="11" name="Line 12"/>
        <xdr:cNvSpPr>
          <a:spLocks/>
        </xdr:cNvSpPr>
      </xdr:nvSpPr>
      <xdr:spPr>
        <a:xfrm flipV="1">
          <a:off x="2143125" y="109537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12" name="Line 14"/>
        <xdr:cNvSpPr>
          <a:spLocks/>
        </xdr:cNvSpPr>
      </xdr:nvSpPr>
      <xdr:spPr>
        <a:xfrm flipV="1">
          <a:off x="1428750" y="128016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13" name="Line 15"/>
        <xdr:cNvSpPr>
          <a:spLocks/>
        </xdr:cNvSpPr>
      </xdr:nvSpPr>
      <xdr:spPr>
        <a:xfrm flipV="1">
          <a:off x="1428750" y="128016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14" name="Line 16"/>
        <xdr:cNvSpPr>
          <a:spLocks/>
        </xdr:cNvSpPr>
      </xdr:nvSpPr>
      <xdr:spPr>
        <a:xfrm flipV="1">
          <a:off x="1428750" y="128016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142875</xdr:rowOff>
    </xdr:from>
    <xdr:to>
      <xdr:col>6</xdr:col>
      <xdr:colOff>0</xdr:colOff>
      <xdr:row>72</xdr:row>
      <xdr:rowOff>142875</xdr:rowOff>
    </xdr:to>
    <xdr:sp>
      <xdr:nvSpPr>
        <xdr:cNvPr id="15" name="Line 17"/>
        <xdr:cNvSpPr>
          <a:spLocks/>
        </xdr:cNvSpPr>
      </xdr:nvSpPr>
      <xdr:spPr>
        <a:xfrm flipV="1">
          <a:off x="2143125" y="146685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72</xdr:row>
      <xdr:rowOff>114300</xdr:rowOff>
    </xdr:from>
    <xdr:to>
      <xdr:col>6</xdr:col>
      <xdr:colOff>123825</xdr:colOff>
      <xdr:row>72</xdr:row>
      <xdr:rowOff>142875</xdr:rowOff>
    </xdr:to>
    <xdr:sp>
      <xdr:nvSpPr>
        <xdr:cNvPr id="16" name="Oval 18"/>
        <xdr:cNvSpPr>
          <a:spLocks/>
        </xdr:cNvSpPr>
      </xdr:nvSpPr>
      <xdr:spPr>
        <a:xfrm>
          <a:off x="2581275" y="146399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142875</xdr:rowOff>
    </xdr:from>
    <xdr:to>
      <xdr:col>6</xdr:col>
      <xdr:colOff>0</xdr:colOff>
      <xdr:row>72</xdr:row>
      <xdr:rowOff>142875</xdr:rowOff>
    </xdr:to>
    <xdr:sp>
      <xdr:nvSpPr>
        <xdr:cNvPr id="17" name="Line 19"/>
        <xdr:cNvSpPr>
          <a:spLocks/>
        </xdr:cNvSpPr>
      </xdr:nvSpPr>
      <xdr:spPr>
        <a:xfrm flipV="1">
          <a:off x="2143125" y="146685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142875</xdr:rowOff>
    </xdr:from>
    <xdr:to>
      <xdr:col>6</xdr:col>
      <xdr:colOff>0</xdr:colOff>
      <xdr:row>72</xdr:row>
      <xdr:rowOff>142875</xdr:rowOff>
    </xdr:to>
    <xdr:sp>
      <xdr:nvSpPr>
        <xdr:cNvPr id="18" name="Line 20"/>
        <xdr:cNvSpPr>
          <a:spLocks/>
        </xdr:cNvSpPr>
      </xdr:nvSpPr>
      <xdr:spPr>
        <a:xfrm flipV="1">
          <a:off x="2143125" y="146685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142875</xdr:rowOff>
    </xdr:from>
    <xdr:to>
      <xdr:col>6</xdr:col>
      <xdr:colOff>0</xdr:colOff>
      <xdr:row>72</xdr:row>
      <xdr:rowOff>142875</xdr:rowOff>
    </xdr:to>
    <xdr:sp>
      <xdr:nvSpPr>
        <xdr:cNvPr id="19" name="Line 21"/>
        <xdr:cNvSpPr>
          <a:spLocks/>
        </xdr:cNvSpPr>
      </xdr:nvSpPr>
      <xdr:spPr>
        <a:xfrm flipV="1">
          <a:off x="2143125" y="146685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142875</xdr:rowOff>
    </xdr:from>
    <xdr:to>
      <xdr:col>6</xdr:col>
      <xdr:colOff>0</xdr:colOff>
      <xdr:row>72</xdr:row>
      <xdr:rowOff>142875</xdr:rowOff>
    </xdr:to>
    <xdr:sp>
      <xdr:nvSpPr>
        <xdr:cNvPr id="20" name="Line 22"/>
        <xdr:cNvSpPr>
          <a:spLocks/>
        </xdr:cNvSpPr>
      </xdr:nvSpPr>
      <xdr:spPr>
        <a:xfrm flipV="1">
          <a:off x="2143125" y="146685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1" name="Line 23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2" name="Line 24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3" name="Line 25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4" name="Line 26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5" name="Line 27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6" name="Line 28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7" name="Line 29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8" name="Line 30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29" name="Line 31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142875</xdr:rowOff>
    </xdr:from>
    <xdr:to>
      <xdr:col>10</xdr:col>
      <xdr:colOff>0</xdr:colOff>
      <xdr:row>72</xdr:row>
      <xdr:rowOff>142875</xdr:rowOff>
    </xdr:to>
    <xdr:sp>
      <xdr:nvSpPr>
        <xdr:cNvPr id="30" name="Line 32"/>
        <xdr:cNvSpPr>
          <a:spLocks/>
        </xdr:cNvSpPr>
      </xdr:nvSpPr>
      <xdr:spPr>
        <a:xfrm flipV="1">
          <a:off x="3133725" y="146685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68</xdr:row>
      <xdr:rowOff>104775</xdr:rowOff>
    </xdr:from>
    <xdr:to>
      <xdr:col>11</xdr:col>
      <xdr:colOff>9525</xdr:colOff>
      <xdr:row>68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1362075" y="13887450"/>
          <a:ext cx="2419350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68</xdr:row>
      <xdr:rowOff>123825</xdr:rowOff>
    </xdr:from>
    <xdr:to>
      <xdr:col>2</xdr:col>
      <xdr:colOff>228600</xdr:colOff>
      <xdr:row>76</xdr:row>
      <xdr:rowOff>76200</xdr:rowOff>
    </xdr:to>
    <xdr:sp>
      <xdr:nvSpPr>
        <xdr:cNvPr id="32" name="Line 35"/>
        <xdr:cNvSpPr>
          <a:spLocks/>
        </xdr:cNvSpPr>
      </xdr:nvSpPr>
      <xdr:spPr>
        <a:xfrm>
          <a:off x="1362075" y="13906500"/>
          <a:ext cx="0" cy="1628775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76</xdr:row>
      <xdr:rowOff>85725</xdr:rowOff>
    </xdr:from>
    <xdr:to>
      <xdr:col>10</xdr:col>
      <xdr:colOff>209550</xdr:colOff>
      <xdr:row>76</xdr:row>
      <xdr:rowOff>85725</xdr:rowOff>
    </xdr:to>
    <xdr:sp>
      <xdr:nvSpPr>
        <xdr:cNvPr id="33" name="Line 36"/>
        <xdr:cNvSpPr>
          <a:spLocks/>
        </xdr:cNvSpPr>
      </xdr:nvSpPr>
      <xdr:spPr>
        <a:xfrm>
          <a:off x="1362075" y="15544800"/>
          <a:ext cx="2314575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68</xdr:row>
      <xdr:rowOff>76200</xdr:rowOff>
    </xdr:from>
    <xdr:to>
      <xdr:col>10</xdr:col>
      <xdr:colOff>238125</xdr:colOff>
      <xdr:row>76</xdr:row>
      <xdr:rowOff>95250</xdr:rowOff>
    </xdr:to>
    <xdr:sp>
      <xdr:nvSpPr>
        <xdr:cNvPr id="34" name="Line 37"/>
        <xdr:cNvSpPr>
          <a:spLocks/>
        </xdr:cNvSpPr>
      </xdr:nvSpPr>
      <xdr:spPr>
        <a:xfrm flipV="1">
          <a:off x="3705225" y="13858875"/>
          <a:ext cx="0" cy="169545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131</xdr:row>
      <xdr:rowOff>19050</xdr:rowOff>
    </xdr:from>
    <xdr:to>
      <xdr:col>17</xdr:col>
      <xdr:colOff>19050</xdr:colOff>
      <xdr:row>131</xdr:row>
      <xdr:rowOff>19050</xdr:rowOff>
    </xdr:to>
    <xdr:sp>
      <xdr:nvSpPr>
        <xdr:cNvPr id="35" name="Line 38"/>
        <xdr:cNvSpPr>
          <a:spLocks/>
        </xdr:cNvSpPr>
      </xdr:nvSpPr>
      <xdr:spPr>
        <a:xfrm>
          <a:off x="38100" y="250602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78</xdr:row>
      <xdr:rowOff>95250</xdr:rowOff>
    </xdr:from>
    <xdr:to>
      <xdr:col>16</xdr:col>
      <xdr:colOff>352425</xdr:colOff>
      <xdr:row>78</xdr:row>
      <xdr:rowOff>95250</xdr:rowOff>
    </xdr:to>
    <xdr:sp>
      <xdr:nvSpPr>
        <xdr:cNvPr id="36" name="Line 39"/>
        <xdr:cNvSpPr>
          <a:spLocks/>
        </xdr:cNvSpPr>
      </xdr:nvSpPr>
      <xdr:spPr>
        <a:xfrm>
          <a:off x="66675" y="15906750"/>
          <a:ext cx="589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142875</xdr:rowOff>
    </xdr:from>
    <xdr:to>
      <xdr:col>6</xdr:col>
      <xdr:colOff>0</xdr:colOff>
      <xdr:row>98</xdr:row>
      <xdr:rowOff>142875</xdr:rowOff>
    </xdr:to>
    <xdr:sp>
      <xdr:nvSpPr>
        <xdr:cNvPr id="37" name="Line 40"/>
        <xdr:cNvSpPr>
          <a:spLocks/>
        </xdr:cNvSpPr>
      </xdr:nvSpPr>
      <xdr:spPr>
        <a:xfrm flipV="1">
          <a:off x="2143125" y="1965007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98</xdr:row>
      <xdr:rowOff>114300</xdr:rowOff>
    </xdr:from>
    <xdr:to>
      <xdr:col>6</xdr:col>
      <xdr:colOff>123825</xdr:colOff>
      <xdr:row>98</xdr:row>
      <xdr:rowOff>142875</xdr:rowOff>
    </xdr:to>
    <xdr:sp>
      <xdr:nvSpPr>
        <xdr:cNvPr id="38" name="Oval 41"/>
        <xdr:cNvSpPr>
          <a:spLocks/>
        </xdr:cNvSpPr>
      </xdr:nvSpPr>
      <xdr:spPr>
        <a:xfrm>
          <a:off x="2581275" y="196215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93</xdr:row>
      <xdr:rowOff>142875</xdr:rowOff>
    </xdr:from>
    <xdr:to>
      <xdr:col>5</xdr:col>
      <xdr:colOff>247650</xdr:colOff>
      <xdr:row>93</xdr:row>
      <xdr:rowOff>142875</xdr:rowOff>
    </xdr:to>
    <xdr:sp>
      <xdr:nvSpPr>
        <xdr:cNvPr id="39" name="Line 42"/>
        <xdr:cNvSpPr>
          <a:spLocks/>
        </xdr:cNvSpPr>
      </xdr:nvSpPr>
      <xdr:spPr>
        <a:xfrm>
          <a:off x="2124075" y="1867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81"/>
  <sheetViews>
    <sheetView tabSelected="1" workbookViewId="0" topLeftCell="A1">
      <selection activeCell="J25" sqref="J25"/>
    </sheetView>
  </sheetViews>
  <sheetFormatPr defaultColWidth="11.421875" defaultRowHeight="12.75"/>
  <cols>
    <col min="2" max="2" width="4.57421875" style="0" customWidth="1"/>
    <col min="3" max="4" width="5.57421875" style="0" customWidth="1"/>
    <col min="5" max="5" width="5.8515625" style="0" customWidth="1"/>
    <col min="6" max="6" width="5.00390625" style="0" customWidth="1"/>
    <col min="7" max="7" width="4.7109375" style="0" customWidth="1"/>
    <col min="8" max="8" width="4.8515625" style="0" customWidth="1"/>
    <col min="9" max="9" width="3.28125" style="0" customWidth="1"/>
    <col min="10" max="10" width="6.7109375" style="0" customWidth="1"/>
    <col min="11" max="11" width="5.8515625" style="0" customWidth="1"/>
    <col min="12" max="12" width="6.421875" style="0" customWidth="1"/>
    <col min="13" max="13" width="4.140625" style="0" customWidth="1"/>
    <col min="14" max="14" width="7.00390625" style="0" customWidth="1"/>
    <col min="15" max="15" width="5.8515625" style="0" customWidth="1"/>
    <col min="16" max="16" width="6.140625" style="0" customWidth="1"/>
    <col min="17" max="17" width="6.8515625" style="0" customWidth="1"/>
  </cols>
  <sheetData>
    <row r="1" spans="1:24" ht="12.75">
      <c r="A1" s="2" t="s">
        <v>17</v>
      </c>
      <c r="B1" s="3"/>
      <c r="C1" s="3"/>
      <c r="D1" s="3"/>
      <c r="E1" s="3"/>
      <c r="F1" s="3"/>
      <c r="G1" s="3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3"/>
      <c r="R2" s="3"/>
      <c r="S2" s="3"/>
      <c r="T2" s="3"/>
      <c r="U2" s="3"/>
      <c r="V2" s="3"/>
      <c r="W2" s="3"/>
      <c r="X2" s="3"/>
    </row>
    <row r="3" spans="1:24" ht="12.7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3"/>
      <c r="R3" s="3"/>
      <c r="S3" s="3"/>
      <c r="T3" s="3"/>
      <c r="U3" s="3"/>
      <c r="V3" s="3"/>
      <c r="W3" s="3"/>
      <c r="X3" s="3"/>
    </row>
    <row r="4" spans="1:24" ht="12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9"/>
      <c r="P4" s="19"/>
      <c r="Q4" s="3"/>
      <c r="R4" s="3"/>
      <c r="S4" s="3"/>
      <c r="T4" s="3"/>
      <c r="U4" s="3"/>
      <c r="V4" s="3"/>
      <c r="W4" s="3"/>
      <c r="X4" s="3"/>
    </row>
    <row r="5" spans="1:24" ht="12.75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  <c r="P5" s="19"/>
      <c r="Q5" s="3"/>
      <c r="R5" s="3"/>
      <c r="S5" s="3"/>
      <c r="T5" s="3"/>
      <c r="U5" s="3"/>
      <c r="V5" s="3"/>
      <c r="W5" s="3"/>
      <c r="X5" s="3"/>
    </row>
    <row r="6" spans="1:24" ht="12.7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9"/>
      <c r="P6" s="19"/>
      <c r="Q6" s="3"/>
      <c r="R6" s="3"/>
      <c r="S6" s="3"/>
      <c r="T6" s="3"/>
      <c r="U6" s="3"/>
      <c r="V6" s="3"/>
      <c r="W6" s="3"/>
      <c r="X6" s="3"/>
    </row>
    <row r="7" spans="1:24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</row>
    <row r="8" spans="1:24" ht="18">
      <c r="A8" s="24" t="s">
        <v>25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"/>
      <c r="R8" s="3"/>
      <c r="S8" s="3"/>
      <c r="T8" s="3"/>
      <c r="U8" s="3"/>
      <c r="V8" s="3"/>
      <c r="W8" s="3"/>
      <c r="X8" s="3"/>
    </row>
    <row r="9" spans="1:24" ht="18">
      <c r="A9" s="2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"/>
      <c r="R9" s="3"/>
      <c r="S9" s="3"/>
      <c r="T9" s="3"/>
      <c r="U9" s="3"/>
      <c r="V9" s="3"/>
      <c r="W9" s="3"/>
      <c r="X9" s="3"/>
    </row>
    <row r="10" spans="1:24" ht="15">
      <c r="A10" s="22" t="s">
        <v>44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9"/>
      <c r="Q10" s="3"/>
      <c r="R10" s="3"/>
      <c r="S10" s="3"/>
      <c r="T10" s="3"/>
      <c r="U10" s="3"/>
      <c r="V10" s="3"/>
      <c r="W10" s="3"/>
      <c r="X10" s="3"/>
    </row>
    <row r="11" spans="1:24" ht="15">
      <c r="A11" s="22" t="s">
        <v>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9"/>
      <c r="Q11" s="3"/>
      <c r="R11" s="3"/>
      <c r="S11" s="3"/>
      <c r="T11" s="3"/>
      <c r="U11" s="3"/>
      <c r="V11" s="3"/>
      <c r="W11" s="3"/>
      <c r="X11" s="3"/>
    </row>
    <row r="12" spans="1:24" ht="15">
      <c r="A12" s="22" t="s">
        <v>46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9"/>
      <c r="Q12" s="3"/>
      <c r="R12" s="3"/>
      <c r="S12" s="3"/>
      <c r="T12" s="3"/>
      <c r="U12" s="3"/>
      <c r="V12" s="3"/>
      <c r="W12" s="3"/>
      <c r="X12" s="3"/>
    </row>
    <row r="13" spans="1:24" ht="41.25" customHeight="1">
      <c r="A13" s="4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25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26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0.25">
      <c r="A17" s="3"/>
      <c r="B17" s="5" t="s">
        <v>0</v>
      </c>
      <c r="C17" s="1">
        <v>0</v>
      </c>
      <c r="D17" s="41">
        <v>5</v>
      </c>
      <c r="E17" s="5" t="s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3"/>
      <c r="B18" s="3"/>
      <c r="C18" s="6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0.25">
      <c r="A19" s="3"/>
      <c r="B19" s="5" t="s">
        <v>2</v>
      </c>
      <c r="C19" s="42">
        <v>6</v>
      </c>
      <c r="D19" s="42">
        <v>9</v>
      </c>
      <c r="E19" s="5" t="s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>
      <c r="A21" s="23" t="s">
        <v>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>
      <c r="A23" s="3"/>
      <c r="B23" s="3"/>
      <c r="C23" s="3"/>
      <c r="D23" s="3"/>
      <c r="E23" s="3"/>
      <c r="F23" s="3"/>
      <c r="G23" s="3"/>
      <c r="H23" s="3"/>
      <c r="I23" s="3"/>
      <c r="J23" s="16">
        <f>D19</f>
        <v>9</v>
      </c>
      <c r="K23" s="16"/>
      <c r="L23" s="16">
        <f>D17</f>
        <v>5</v>
      </c>
      <c r="M23" s="10"/>
      <c r="N23" s="16">
        <f>D19-D17</f>
        <v>4</v>
      </c>
      <c r="O23" s="10"/>
      <c r="P23" s="17">
        <f>N23/N29</f>
        <v>0.6666666666666666</v>
      </c>
      <c r="Q23" s="3"/>
      <c r="R23" s="3"/>
      <c r="S23" s="3"/>
      <c r="T23" s="3"/>
      <c r="U23" s="3"/>
      <c r="V23" s="3"/>
      <c r="W23" s="3"/>
      <c r="X23" s="3"/>
    </row>
    <row r="24" spans="1:24" ht="12.75">
      <c r="A24" s="3"/>
      <c r="B24" s="3"/>
      <c r="C24" s="3"/>
      <c r="D24" s="3"/>
      <c r="E24" s="3"/>
      <c r="F24" s="3"/>
      <c r="G24" s="3"/>
      <c r="H24" s="3"/>
      <c r="I24" s="3"/>
      <c r="J24" s="27">
        <f>IF($H$1=852456,J23,"")</f>
      </c>
      <c r="K24" s="28"/>
      <c r="L24" s="27">
        <f>IF($H$1=852456,L23,"")</f>
      </c>
      <c r="M24" s="28"/>
      <c r="N24" s="27">
        <f>IF($H$1=852456,N23,"")</f>
      </c>
      <c r="O24" s="28"/>
      <c r="P24" s="27">
        <f>IF($H$1=852456,P23,"")</f>
      </c>
      <c r="Q24" s="3"/>
      <c r="R24" s="3"/>
      <c r="S24" s="3"/>
      <c r="T24" s="3"/>
      <c r="U24" s="3"/>
      <c r="V24" s="3"/>
      <c r="W24" s="3"/>
      <c r="X24" s="3"/>
    </row>
    <row r="25" spans="1:24" ht="23.25">
      <c r="A25" s="3"/>
      <c r="B25" s="3"/>
      <c r="C25" s="3"/>
      <c r="D25" s="3"/>
      <c r="E25" s="7"/>
      <c r="F25" s="7" t="s">
        <v>12</v>
      </c>
      <c r="G25" s="8" t="s">
        <v>7</v>
      </c>
      <c r="H25" s="7" t="s">
        <v>14</v>
      </c>
      <c r="I25" s="3"/>
      <c r="J25" s="43"/>
      <c r="K25" s="9" t="s">
        <v>7</v>
      </c>
      <c r="L25" s="43"/>
      <c r="M25" s="3"/>
      <c r="N25" s="43"/>
      <c r="O25" s="3"/>
      <c r="P25" s="44"/>
      <c r="Q25" s="10">
        <f>IF(OR(P27="",P27=0),"",P25/P27)</f>
      </c>
      <c r="R25" s="3"/>
      <c r="S25" s="3"/>
      <c r="T25" s="3"/>
      <c r="U25" s="3"/>
      <c r="V25" s="3"/>
      <c r="W25" s="3"/>
      <c r="X25" s="3"/>
    </row>
    <row r="26" spans="1:24" ht="18" customHeight="1">
      <c r="A26" s="3"/>
      <c r="B26" s="3"/>
      <c r="C26" s="3"/>
      <c r="D26" s="3"/>
      <c r="E26" s="11" t="s">
        <v>5</v>
      </c>
      <c r="F26" s="7"/>
      <c r="G26" s="7"/>
      <c r="H26" s="7"/>
      <c r="I26" s="11" t="s">
        <v>6</v>
      </c>
      <c r="J26" s="3"/>
      <c r="K26" s="3"/>
      <c r="L26" s="3"/>
      <c r="M26" s="9" t="s">
        <v>6</v>
      </c>
      <c r="N26" s="3"/>
      <c r="O26" s="9" t="s">
        <v>6</v>
      </c>
      <c r="P26" s="6"/>
      <c r="Q26" s="10" t="str">
        <f>IF(Q25&lt;&gt;P23,"Du hast nicht richtig gekürzt oder im Nenner steht noch eine 0.","")</f>
        <v>Du hast nicht richtig gekürzt oder im Nenner steht noch eine 0.</v>
      </c>
      <c r="R26" s="10"/>
      <c r="S26" s="10"/>
      <c r="T26" s="10"/>
      <c r="U26" s="10"/>
      <c r="V26" s="3"/>
      <c r="W26" s="3"/>
      <c r="X26" s="3"/>
    </row>
    <row r="27" spans="1:24" ht="21.75" customHeight="1">
      <c r="A27" s="3"/>
      <c r="B27" s="3"/>
      <c r="C27" s="3"/>
      <c r="D27" s="3"/>
      <c r="E27" s="7"/>
      <c r="F27" s="12" t="s">
        <v>13</v>
      </c>
      <c r="G27" s="13" t="s">
        <v>7</v>
      </c>
      <c r="H27" s="12" t="s">
        <v>15</v>
      </c>
      <c r="I27" s="3"/>
      <c r="J27" s="43"/>
      <c r="K27" s="9" t="s">
        <v>7</v>
      </c>
      <c r="L27" s="43">
        <v>0</v>
      </c>
      <c r="M27" s="3"/>
      <c r="N27" s="43"/>
      <c r="O27" s="14" t="s">
        <v>8</v>
      </c>
      <c r="P27" s="44"/>
      <c r="Q27" s="3"/>
      <c r="R27" s="3"/>
      <c r="S27" s="3"/>
      <c r="T27" s="3"/>
      <c r="U27" s="3"/>
      <c r="V27" s="3"/>
      <c r="W27" s="3"/>
      <c r="X27" s="3"/>
    </row>
    <row r="28" spans="1:24" ht="12.75">
      <c r="A28" s="3"/>
      <c r="B28" s="3"/>
      <c r="C28" s="3"/>
      <c r="D28" s="3"/>
      <c r="E28" s="3"/>
      <c r="F28" s="3"/>
      <c r="G28" s="3"/>
      <c r="H28" s="3"/>
      <c r="I28" s="3"/>
      <c r="J28" s="6">
        <f>IF($H$1=852456,J29,"")</f>
      </c>
      <c r="K28" s="3"/>
      <c r="L28" s="6">
        <f>IF($H$1=852456,L29,"")</f>
      </c>
      <c r="M28" s="3"/>
      <c r="N28" s="6">
        <f>IF($H$1=852456,N29,"")</f>
      </c>
      <c r="O28" s="14" t="s">
        <v>9</v>
      </c>
      <c r="P28" s="3"/>
      <c r="Q28" s="3"/>
      <c r="R28" s="3"/>
      <c r="S28" s="3"/>
      <c r="T28" s="3"/>
      <c r="U28" s="3"/>
      <c r="V28" s="3"/>
      <c r="W28" s="3"/>
      <c r="X28" s="3"/>
    </row>
    <row r="29" spans="1:24" ht="12.75">
      <c r="A29" s="3"/>
      <c r="B29" s="3"/>
      <c r="C29" s="3"/>
      <c r="D29" s="3"/>
      <c r="E29" s="3"/>
      <c r="F29" s="3"/>
      <c r="G29" s="3"/>
      <c r="H29" s="3"/>
      <c r="I29" s="3"/>
      <c r="J29" s="16">
        <f>C19</f>
        <v>6</v>
      </c>
      <c r="K29" s="10"/>
      <c r="L29" s="16">
        <f>C17</f>
        <v>0</v>
      </c>
      <c r="M29" s="10"/>
      <c r="N29" s="16">
        <f>C19-C17</f>
        <v>6</v>
      </c>
      <c r="O29" s="14" t="s">
        <v>10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>
      <c r="A31" s="23" t="s">
        <v>48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>
      <c r="A32" s="23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>
      <c r="A33" s="3"/>
      <c r="B33" s="3"/>
      <c r="C33" s="3"/>
      <c r="D33" s="19"/>
      <c r="E33" s="19"/>
      <c r="F33" s="48">
        <f>(D19-D17)/(C19-C17)</f>
        <v>0.6666666666666666</v>
      </c>
      <c r="G33" s="19"/>
      <c r="H33" s="19"/>
      <c r="I33" s="19"/>
      <c r="J33" s="19"/>
      <c r="K33" s="19"/>
      <c r="L33" s="1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>
      <c r="A34" s="3"/>
      <c r="B34" s="3"/>
      <c r="C34" s="3"/>
      <c r="D34" s="19"/>
      <c r="E34" s="19"/>
      <c r="F34" s="27">
        <f>IF($H$1=852456,F33,"")</f>
      </c>
      <c r="G34" s="19"/>
      <c r="H34" s="19"/>
      <c r="I34" s="19"/>
      <c r="J34" s="49">
        <f>D17</f>
        <v>5</v>
      </c>
      <c r="K34" s="19"/>
      <c r="L34" s="1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0.25">
      <c r="A35" s="3"/>
      <c r="B35" s="3"/>
      <c r="C35" s="3"/>
      <c r="D35" s="19"/>
      <c r="E35" s="51"/>
      <c r="F35" s="52"/>
      <c r="G35" s="51"/>
      <c r="H35" s="51"/>
      <c r="I35" s="19"/>
      <c r="J35" s="27">
        <f>IF($H$1=852456,J34,"")</f>
      </c>
      <c r="K35" s="19"/>
      <c r="L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0.25">
      <c r="A36" s="3"/>
      <c r="B36" s="3"/>
      <c r="C36" s="3"/>
      <c r="D36" s="19"/>
      <c r="E36" s="53" t="s">
        <v>11</v>
      </c>
      <c r="F36" s="50"/>
      <c r="G36" s="51"/>
      <c r="H36" s="54" t="s">
        <v>3</v>
      </c>
      <c r="I36" s="53" t="s">
        <v>16</v>
      </c>
      <c r="J36" s="55"/>
      <c r="K36" s="19"/>
      <c r="L36" s="1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0.25">
      <c r="A37" s="3"/>
      <c r="B37" s="3"/>
      <c r="C37" s="3"/>
      <c r="D37" s="19"/>
      <c r="E37" s="51"/>
      <c r="F37" s="52"/>
      <c r="G37" s="56"/>
      <c r="H37" s="56"/>
      <c r="I37" s="19"/>
      <c r="J37" s="19"/>
      <c r="K37" s="19"/>
      <c r="L37" s="1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>
      <c r="A38" s="3"/>
      <c r="B38" s="3"/>
      <c r="C38" s="3"/>
      <c r="D38" s="19"/>
      <c r="E38" s="19"/>
      <c r="F38" s="19"/>
      <c r="G38" s="19"/>
      <c r="H38" s="19"/>
      <c r="I38" s="19"/>
      <c r="J38" s="19"/>
      <c r="K38" s="19"/>
      <c r="L38" s="1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">
      <c r="A39" s="3"/>
      <c r="B39" s="3"/>
      <c r="C39" s="3"/>
      <c r="D39" s="19"/>
      <c r="E39" s="19"/>
      <c r="F39" s="24" t="s">
        <v>42</v>
      </c>
      <c r="G39" s="19"/>
      <c r="H39" s="19"/>
      <c r="I39" s="19"/>
      <c r="J39" s="19"/>
      <c r="K39" s="19"/>
      <c r="L39" s="1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3"/>
      <c r="B40" s="3"/>
      <c r="C40" s="3"/>
      <c r="D40" s="19"/>
      <c r="E40" s="19"/>
      <c r="F40" s="19"/>
      <c r="G40" s="19"/>
      <c r="H40" s="19"/>
      <c r="I40" s="19"/>
      <c r="J40" s="19"/>
      <c r="K40" s="19"/>
      <c r="L40" s="1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3"/>
      <c r="B41" s="3"/>
      <c r="C41" s="3"/>
      <c r="D41" s="19"/>
      <c r="E41" s="19"/>
      <c r="F41" s="19"/>
      <c r="G41" s="19"/>
      <c r="H41" s="19"/>
      <c r="I41" s="19"/>
      <c r="J41" s="19"/>
      <c r="K41" s="19"/>
      <c r="L41" s="1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23" t="s">
        <v>43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>
      <c r="A45" s="24" t="s">
        <v>88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22" t="s">
        <v>44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0.25">
      <c r="A49" s="3"/>
      <c r="B49" s="5" t="s">
        <v>0</v>
      </c>
      <c r="C49" s="1">
        <v>0</v>
      </c>
      <c r="D49" s="41">
        <v>7</v>
      </c>
      <c r="E49" s="5" t="s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>
      <c r="A50" s="3"/>
      <c r="B50" s="3"/>
      <c r="C50" s="6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20.25">
      <c r="A51" s="3"/>
      <c r="B51" s="5" t="s">
        <v>2</v>
      </c>
      <c r="C51" s="42">
        <v>6</v>
      </c>
      <c r="D51" s="42">
        <v>4</v>
      </c>
      <c r="E51" s="5" t="s">
        <v>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3"/>
      <c r="B52" s="3"/>
      <c r="C52" s="3"/>
      <c r="D52" s="19"/>
      <c r="E52" s="19"/>
      <c r="F52" s="19"/>
      <c r="G52" s="19"/>
      <c r="H52" s="19"/>
      <c r="I52" s="19"/>
      <c r="J52" s="19"/>
      <c r="K52" s="19"/>
      <c r="L52" s="1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3"/>
      <c r="B53" s="3"/>
      <c r="C53" s="3"/>
      <c r="D53" s="19"/>
      <c r="E53" s="19"/>
      <c r="F53" s="48">
        <f>(D51-D49)/(C51-C49)</f>
        <v>-0.5</v>
      </c>
      <c r="G53" s="19"/>
      <c r="H53" s="19"/>
      <c r="I53" s="19"/>
      <c r="J53" s="19"/>
      <c r="K53" s="19"/>
      <c r="L53" s="1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>
      <c r="A54" s="3"/>
      <c r="B54" s="3"/>
      <c r="C54" s="3"/>
      <c r="D54" s="19"/>
      <c r="E54" s="19"/>
      <c r="F54" s="27">
        <f>IF($H$1=852456,F53,"")</f>
      </c>
      <c r="G54" s="19"/>
      <c r="H54" s="19"/>
      <c r="I54" s="19"/>
      <c r="J54" s="49">
        <f>D49</f>
        <v>7</v>
      </c>
      <c r="K54" s="19"/>
      <c r="L54" s="1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0.25">
      <c r="A55" s="3"/>
      <c r="B55" s="3"/>
      <c r="C55" s="3"/>
      <c r="D55" s="19"/>
      <c r="E55" s="51"/>
      <c r="F55" s="52"/>
      <c r="G55" s="51"/>
      <c r="H55" s="51"/>
      <c r="I55" s="19"/>
      <c r="J55" s="27">
        <f>IF($H$1=852456,J54,"")</f>
      </c>
      <c r="K55" s="19"/>
      <c r="L55" s="1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0.25">
      <c r="A56" s="3"/>
      <c r="B56" s="3"/>
      <c r="C56" s="3"/>
      <c r="D56" s="19"/>
      <c r="E56" s="53" t="s">
        <v>11</v>
      </c>
      <c r="F56" s="50"/>
      <c r="G56" s="51"/>
      <c r="H56" s="54" t="s">
        <v>3</v>
      </c>
      <c r="I56" s="53" t="s">
        <v>16</v>
      </c>
      <c r="J56" s="55"/>
      <c r="K56" s="19"/>
      <c r="L56" s="1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0.25">
      <c r="A57" s="3"/>
      <c r="B57" s="3"/>
      <c r="C57" s="3"/>
      <c r="D57" s="19"/>
      <c r="E57" s="51"/>
      <c r="F57" s="52">
        <v>1</v>
      </c>
      <c r="G57" s="56"/>
      <c r="H57" s="56"/>
      <c r="I57" s="19"/>
      <c r="J57" s="19"/>
      <c r="K57" s="19"/>
      <c r="L57" s="1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3"/>
      <c r="D58" s="19"/>
      <c r="E58" s="19"/>
      <c r="F58" s="19"/>
      <c r="G58" s="19"/>
      <c r="H58" s="19"/>
      <c r="I58" s="19"/>
      <c r="J58" s="19"/>
      <c r="K58" s="19"/>
      <c r="L58" s="1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8">
      <c r="A59" s="3"/>
      <c r="B59" s="3"/>
      <c r="C59" s="3"/>
      <c r="D59" s="19"/>
      <c r="E59" s="19"/>
      <c r="F59" s="24" t="s">
        <v>42</v>
      </c>
      <c r="G59" s="19"/>
      <c r="H59" s="19"/>
      <c r="I59" s="19"/>
      <c r="J59" s="19"/>
      <c r="K59" s="19"/>
      <c r="L59" s="1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>
      <c r="A60" s="3"/>
      <c r="B60" s="3"/>
      <c r="C60" s="3"/>
      <c r="D60" s="19"/>
      <c r="E60" s="19"/>
      <c r="F60" s="19"/>
      <c r="G60" s="19"/>
      <c r="H60" s="19"/>
      <c r="I60" s="19"/>
      <c r="J60" s="19"/>
      <c r="K60" s="19"/>
      <c r="L60" s="1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>
      <c r="A61" s="3"/>
      <c r="B61" s="3"/>
      <c r="C61" s="3"/>
      <c r="D61" s="19"/>
      <c r="E61" s="19"/>
      <c r="F61" s="19"/>
      <c r="G61" s="19"/>
      <c r="H61" s="19"/>
      <c r="I61" s="19"/>
      <c r="J61" s="19"/>
      <c r="K61" s="19"/>
      <c r="L61" s="1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8">
      <c r="A64" s="24" t="s">
        <v>53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>
      <c r="A65" s="22" t="s">
        <v>89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>
      <c r="A66" s="22" t="s">
        <v>90</v>
      </c>
      <c r="B66" s="3"/>
      <c r="C66" s="3"/>
      <c r="D66" s="19"/>
      <c r="E66" s="19"/>
      <c r="F66" s="48"/>
      <c r="G66" s="19"/>
      <c r="H66" s="19"/>
      <c r="I66" s="19"/>
      <c r="J66" s="19"/>
      <c r="K66" s="19"/>
      <c r="L66" s="1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>
      <c r="A67" s="22"/>
      <c r="B67" s="3"/>
      <c r="C67" s="3"/>
      <c r="D67" s="19"/>
      <c r="E67" s="19"/>
      <c r="F67" s="48"/>
      <c r="G67" s="19"/>
      <c r="H67" s="19"/>
      <c r="I67" s="19"/>
      <c r="J67" s="19"/>
      <c r="K67" s="19"/>
      <c r="L67" s="1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 customHeight="1">
      <c r="A68" s="3"/>
      <c r="B68" s="3"/>
      <c r="C68" s="3"/>
      <c r="D68" s="19"/>
      <c r="E68" s="19"/>
      <c r="F68" s="48"/>
      <c r="G68" s="19"/>
      <c r="H68" s="19"/>
      <c r="I68" s="19"/>
      <c r="J68" s="19"/>
      <c r="K68" s="19"/>
      <c r="L68" s="1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3"/>
      <c r="B69" s="3"/>
      <c r="C69" s="3"/>
      <c r="D69" s="19"/>
      <c r="E69" s="19"/>
      <c r="F69" s="27">
        <f>IF($H$1=852456,F66,"")</f>
      </c>
      <c r="G69" s="19"/>
      <c r="H69" s="19"/>
      <c r="I69" s="19"/>
      <c r="J69" s="49"/>
      <c r="K69" s="19"/>
      <c r="L69" s="19"/>
      <c r="M69" s="3"/>
      <c r="N69" s="16">
        <f>N71</f>
        <v>0</v>
      </c>
      <c r="O69" s="16">
        <f>ROUND((F70/F72)*N71+J71,3)</f>
        <v>3</v>
      </c>
      <c r="P69" s="3"/>
      <c r="Q69" s="3"/>
      <c r="R69" s="3"/>
      <c r="S69" s="3"/>
      <c r="T69" s="3"/>
      <c r="U69" s="3"/>
      <c r="V69" s="3"/>
      <c r="W69" s="3"/>
      <c r="X69" s="3"/>
    </row>
    <row r="70" spans="1:24" ht="20.25">
      <c r="A70" s="3"/>
      <c r="B70" s="3"/>
      <c r="C70" s="3"/>
      <c r="D70" s="19"/>
      <c r="E70" s="51"/>
      <c r="F70" s="65">
        <v>3</v>
      </c>
      <c r="G70" s="51"/>
      <c r="H70" s="51"/>
      <c r="I70" s="19"/>
      <c r="J70" s="27">
        <f>IF($H$1=852456,J69,"")</f>
      </c>
      <c r="K70" s="19"/>
      <c r="L70" s="19"/>
      <c r="M70" s="3"/>
      <c r="N70" s="3"/>
      <c r="O70" s="27">
        <f>IF($H$1=852456,O69,"")</f>
      </c>
      <c r="P70" s="3"/>
      <c r="Q70" s="3"/>
      <c r="R70" s="3"/>
      <c r="S70" s="3"/>
      <c r="T70" s="3"/>
      <c r="U70" s="3"/>
      <c r="V70" s="3"/>
      <c r="W70" s="3"/>
      <c r="X70" s="3"/>
    </row>
    <row r="71" spans="1:24" ht="20.25">
      <c r="A71" s="3"/>
      <c r="B71" s="3"/>
      <c r="C71" s="3"/>
      <c r="D71" s="19"/>
      <c r="E71" s="53" t="s">
        <v>11</v>
      </c>
      <c r="F71" s="50"/>
      <c r="G71" s="51"/>
      <c r="H71" s="54" t="s">
        <v>3</v>
      </c>
      <c r="I71" s="53" t="s">
        <v>16</v>
      </c>
      <c r="J71" s="65">
        <v>3</v>
      </c>
      <c r="K71" s="19"/>
      <c r="L71" s="19"/>
      <c r="M71" s="5" t="s">
        <v>0</v>
      </c>
      <c r="N71" s="73"/>
      <c r="O71" s="42"/>
      <c r="P71" s="5" t="s">
        <v>1</v>
      </c>
      <c r="Q71" s="3"/>
      <c r="R71" s="3"/>
      <c r="S71" s="3"/>
      <c r="T71" s="3"/>
      <c r="U71" s="3"/>
      <c r="V71" s="3"/>
      <c r="W71" s="3"/>
      <c r="X71" s="3"/>
    </row>
    <row r="72" spans="1:24" ht="20.25">
      <c r="A72" s="3"/>
      <c r="B72" s="3"/>
      <c r="C72" s="3"/>
      <c r="D72" s="19"/>
      <c r="E72" s="51"/>
      <c r="F72" s="65">
        <v>7</v>
      </c>
      <c r="G72" s="56"/>
      <c r="H72" s="56"/>
      <c r="I72" s="19"/>
      <c r="J72" s="19"/>
      <c r="K72" s="19"/>
      <c r="L72" s="19"/>
      <c r="M72" s="3"/>
      <c r="N72" s="6"/>
      <c r="O72" s="6"/>
      <c r="P72" s="3"/>
      <c r="Q72" s="3"/>
      <c r="R72" s="3"/>
      <c r="S72" s="3"/>
      <c r="T72" s="3"/>
      <c r="U72" s="3"/>
      <c r="V72" s="3"/>
      <c r="W72" s="3"/>
      <c r="X72" s="3"/>
    </row>
    <row r="73" spans="1:24" ht="20.25">
      <c r="A73" s="3"/>
      <c r="B73" s="3"/>
      <c r="C73" s="3"/>
      <c r="D73" s="19"/>
      <c r="E73" s="19"/>
      <c r="F73" s="19"/>
      <c r="G73" s="19"/>
      <c r="H73" s="19"/>
      <c r="I73" s="19"/>
      <c r="J73" s="19"/>
      <c r="K73" s="19"/>
      <c r="L73" s="19"/>
      <c r="M73" s="5" t="s">
        <v>2</v>
      </c>
      <c r="N73" s="66"/>
      <c r="O73" s="42"/>
      <c r="P73" s="5" t="s">
        <v>1</v>
      </c>
      <c r="Q73" s="3"/>
      <c r="R73" s="3"/>
      <c r="S73" s="3"/>
      <c r="T73" s="3"/>
      <c r="U73" s="3"/>
      <c r="V73" s="3"/>
      <c r="W73" s="3"/>
      <c r="X73" s="3"/>
    </row>
    <row r="74" spans="1:24" ht="18">
      <c r="A74" s="3"/>
      <c r="B74" s="3"/>
      <c r="C74" s="3"/>
      <c r="D74" s="19"/>
      <c r="E74" s="19"/>
      <c r="F74" s="24" t="s">
        <v>42</v>
      </c>
      <c r="G74" s="19"/>
      <c r="H74" s="19"/>
      <c r="I74" s="19"/>
      <c r="J74" s="19"/>
      <c r="K74" s="19"/>
      <c r="L74" s="19"/>
      <c r="M74" s="3"/>
      <c r="N74" s="3"/>
      <c r="O74" s="6">
        <f>IF($H$1=852456,O75,"")</f>
      </c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3"/>
      <c r="B75" s="3"/>
      <c r="C75" s="3"/>
      <c r="D75" s="19"/>
      <c r="E75" s="19"/>
      <c r="F75" s="19"/>
      <c r="G75" s="19"/>
      <c r="H75" s="19"/>
      <c r="I75" s="19"/>
      <c r="J75" s="19"/>
      <c r="K75" s="19"/>
      <c r="L75" s="19"/>
      <c r="M75" s="3"/>
      <c r="N75" s="10">
        <f>N73</f>
        <v>0</v>
      </c>
      <c r="O75" s="10">
        <f>ROUND((F70/F72)*N73+J71,3)</f>
        <v>3</v>
      </c>
      <c r="P75" s="3"/>
      <c r="Q75" s="3"/>
      <c r="R75" s="3"/>
      <c r="S75" s="3"/>
      <c r="T75" s="3"/>
      <c r="U75" s="3"/>
      <c r="V75" s="3"/>
      <c r="W75" s="3"/>
      <c r="X75" s="3"/>
    </row>
    <row r="76" spans="1:24" ht="12.75">
      <c r="A76" s="3"/>
      <c r="B76" s="3"/>
      <c r="C76" s="3"/>
      <c r="D76" s="19"/>
      <c r="E76" s="19"/>
      <c r="F76" s="19"/>
      <c r="G76" s="19"/>
      <c r="H76" s="19"/>
      <c r="I76" s="19"/>
      <c r="J76" s="19"/>
      <c r="K76" s="19"/>
      <c r="L76" s="19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>
      <c r="A77" s="3"/>
      <c r="B77" s="3"/>
      <c r="C77" s="3"/>
      <c r="D77" s="19"/>
      <c r="E77" s="19"/>
      <c r="F77" s="19"/>
      <c r="G77" s="19"/>
      <c r="H77" s="19"/>
      <c r="I77" s="19"/>
      <c r="J77" s="19"/>
      <c r="K77" s="19"/>
      <c r="L77" s="1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22" t="s">
        <v>91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22" t="s">
        <v>93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7">
        <f>ROUND((K83-$J$71)*$F$72/$F$70,1)</f>
        <v>7</v>
      </c>
      <c r="L80" s="17">
        <f>ROUND((L83-$J$71)*$F$72/$F$70,1)</f>
        <v>9.3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63">
        <f>IF($H$1=852456,K80,"")</f>
      </c>
      <c r="L81" s="63">
        <f>IF($H$1=852456,L80,"")</f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>
      <c r="A82" s="3"/>
      <c r="B82" s="67" t="s">
        <v>3</v>
      </c>
      <c r="C82" s="68">
        <v>1</v>
      </c>
      <c r="D82" s="68">
        <v>1.5</v>
      </c>
      <c r="E82" s="68">
        <v>2</v>
      </c>
      <c r="F82" s="68">
        <v>2.5</v>
      </c>
      <c r="G82" s="68">
        <v>3</v>
      </c>
      <c r="H82" s="68">
        <v>3.5</v>
      </c>
      <c r="I82" s="68">
        <v>4</v>
      </c>
      <c r="J82" s="68">
        <v>4.5</v>
      </c>
      <c r="K82" s="69"/>
      <c r="L82" s="6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>
      <c r="A83" s="3"/>
      <c r="B83" s="70" t="s">
        <v>40</v>
      </c>
      <c r="C83" s="71"/>
      <c r="D83" s="71"/>
      <c r="E83" s="71"/>
      <c r="F83" s="71"/>
      <c r="G83" s="71"/>
      <c r="H83" s="71"/>
      <c r="I83" s="71"/>
      <c r="J83" s="71"/>
      <c r="K83" s="68">
        <v>6</v>
      </c>
      <c r="L83" s="68">
        <v>7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>
      <c r="A84" s="3"/>
      <c r="B84" s="28"/>
      <c r="C84" s="72">
        <f>IF($H$1=852456,C85,"")</f>
      </c>
      <c r="D84" s="72">
        <f aca="true" t="shared" si="0" ref="D84:J84">IF($H$1=852456,D85,"")</f>
      </c>
      <c r="E84" s="72">
        <f t="shared" si="0"/>
      </c>
      <c r="F84" s="72">
        <f t="shared" si="0"/>
      </c>
      <c r="G84" s="72">
        <f t="shared" si="0"/>
      </c>
      <c r="H84" s="72">
        <f t="shared" si="0"/>
      </c>
      <c r="I84" s="72">
        <f t="shared" si="0"/>
      </c>
      <c r="J84" s="72">
        <f t="shared" si="0"/>
      </c>
      <c r="K84" s="7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>
      <c r="A85" s="3"/>
      <c r="B85" s="28"/>
      <c r="C85" s="17">
        <f>ROUND(($F$70/$F$72)*C82+$J$71,1)</f>
        <v>3.4</v>
      </c>
      <c r="D85" s="17">
        <f aca="true" t="shared" si="1" ref="D85:J85">ROUND(($F$70/$F$72)*D82+$J$71,1)</f>
        <v>3.6</v>
      </c>
      <c r="E85" s="17">
        <f t="shared" si="1"/>
        <v>3.9</v>
      </c>
      <c r="F85" s="17">
        <f t="shared" si="1"/>
        <v>4.1</v>
      </c>
      <c r="G85" s="17">
        <f t="shared" si="1"/>
        <v>4.3</v>
      </c>
      <c r="H85" s="17">
        <f t="shared" si="1"/>
        <v>4.5</v>
      </c>
      <c r="I85" s="17">
        <f t="shared" si="1"/>
        <v>4.7</v>
      </c>
      <c r="J85" s="17">
        <f t="shared" si="1"/>
        <v>4.9</v>
      </c>
      <c r="K85" s="1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22" t="s">
        <v>92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8">
      <c r="A90" s="24" t="s">
        <v>87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22" t="s">
        <v>66</v>
      </c>
      <c r="B91" s="22"/>
      <c r="C91" s="22"/>
      <c r="D91" s="22"/>
      <c r="E91" s="22"/>
      <c r="F91" s="79">
        <v>150</v>
      </c>
      <c r="G91" s="22" t="s">
        <v>55</v>
      </c>
      <c r="H91" s="22"/>
      <c r="I91" s="22"/>
      <c r="J91" s="22"/>
      <c r="K91" s="22"/>
      <c r="L91" s="22"/>
      <c r="M91" s="22"/>
      <c r="N91" s="22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22" t="s">
        <v>54</v>
      </c>
      <c r="B92" s="22"/>
      <c r="C92" s="22"/>
      <c r="D92" s="80">
        <v>4.5</v>
      </c>
      <c r="E92" s="22" t="s">
        <v>67</v>
      </c>
      <c r="F92" s="22"/>
      <c r="G92" s="2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8">
      <c r="A93" s="24" t="s">
        <v>62</v>
      </c>
      <c r="B93" s="22"/>
      <c r="C93" s="22"/>
      <c r="D93" s="58"/>
      <c r="E93" s="22"/>
      <c r="F93" s="22"/>
      <c r="G93" s="22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22" t="s">
        <v>57</v>
      </c>
      <c r="B94" s="22"/>
      <c r="C94" s="22"/>
      <c r="D94" s="22"/>
      <c r="E94" s="22"/>
      <c r="F94" s="3"/>
      <c r="G94" s="3"/>
      <c r="H94" s="3"/>
      <c r="I94" s="3"/>
      <c r="J94" s="3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8">
      <c r="A95" s="74" t="s">
        <v>58</v>
      </c>
      <c r="B95" s="59"/>
      <c r="C95" s="62" t="s">
        <v>60</v>
      </c>
      <c r="D95" s="24"/>
      <c r="E95" s="24"/>
      <c r="F95" s="24"/>
      <c r="G95" s="3"/>
      <c r="H95" s="22" t="s">
        <v>59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>
      <c r="A97" s="3"/>
      <c r="B97" s="3"/>
      <c r="C97" s="3"/>
      <c r="D97" s="19"/>
      <c r="E97" s="19"/>
      <c r="F97" s="48">
        <f>D92</f>
        <v>4.5</v>
      </c>
      <c r="G97" s="19"/>
      <c r="H97" s="19"/>
      <c r="I97" s="19"/>
      <c r="J97" s="19"/>
      <c r="K97" s="1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>
      <c r="A98" s="3"/>
      <c r="B98" s="3"/>
      <c r="C98" s="3"/>
      <c r="D98" s="19"/>
      <c r="E98" s="19"/>
      <c r="F98" s="27">
        <f>IF($H$1=852456,F97,"")</f>
      </c>
      <c r="G98" s="19"/>
      <c r="H98" s="19"/>
      <c r="I98" s="19"/>
      <c r="J98" s="49">
        <f>F91</f>
        <v>150</v>
      </c>
      <c r="K98" s="19"/>
      <c r="L98" s="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0.25">
      <c r="A99" s="3"/>
      <c r="B99" s="3"/>
      <c r="C99" s="3"/>
      <c r="D99" s="19"/>
      <c r="E99" s="51"/>
      <c r="F99" s="52"/>
      <c r="G99" s="51"/>
      <c r="H99" s="51"/>
      <c r="I99" s="19"/>
      <c r="J99" s="27">
        <f>IF($H$1=852456,J98,"")</f>
      </c>
      <c r="K99" s="19"/>
      <c r="L99" s="19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0.25">
      <c r="A100" s="3"/>
      <c r="B100" s="3"/>
      <c r="C100" s="3"/>
      <c r="D100" s="19"/>
      <c r="E100" s="57" t="s">
        <v>61</v>
      </c>
      <c r="F100" s="50"/>
      <c r="G100" s="51"/>
      <c r="H100" s="54" t="s">
        <v>56</v>
      </c>
      <c r="I100" s="53" t="s">
        <v>16</v>
      </c>
      <c r="J100" s="55"/>
      <c r="K100" s="19"/>
      <c r="L100" s="1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0.25">
      <c r="A101" s="3"/>
      <c r="B101" s="3"/>
      <c r="C101" s="3"/>
      <c r="D101" s="19"/>
      <c r="E101" s="51"/>
      <c r="F101" s="52">
        <v>1</v>
      </c>
      <c r="G101" s="56"/>
      <c r="H101" s="56"/>
      <c r="I101" s="19"/>
      <c r="J101" s="19"/>
      <c r="K101" s="19"/>
      <c r="L101" s="19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8">
      <c r="A102" s="24" t="s">
        <v>63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>
      <c r="A103" s="60" t="s">
        <v>64</v>
      </c>
      <c r="G103" s="3"/>
      <c r="H103" s="77">
        <v>600</v>
      </c>
      <c r="I103" t="s">
        <v>65</v>
      </c>
      <c r="J103" s="3"/>
      <c r="K103" s="3"/>
      <c r="L103" s="19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>
      <c r="A104" s="22" t="s">
        <v>68</v>
      </c>
      <c r="B104" s="3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>
      <c r="A105" s="3"/>
      <c r="B105" s="3"/>
      <c r="C105" s="3"/>
      <c r="D105" s="19"/>
      <c r="E105" s="19"/>
      <c r="F105" s="48">
        <f>ROUND((H103-F91)/D92,1)</f>
        <v>100</v>
      </c>
      <c r="G105" s="19"/>
      <c r="H105" s="19"/>
      <c r="I105" s="19"/>
      <c r="J105" s="19"/>
      <c r="K105" s="19"/>
      <c r="L105" s="19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>
      <c r="A106" s="3"/>
      <c r="B106" s="3"/>
      <c r="C106" s="3"/>
      <c r="D106" s="19"/>
      <c r="E106" s="19"/>
      <c r="F106" s="78">
        <f>IF($H$1=852456,F105,"")</f>
      </c>
      <c r="G106" s="19"/>
      <c r="H106" s="19"/>
      <c r="I106" s="19"/>
      <c r="J106" s="19"/>
      <c r="K106" s="19"/>
      <c r="L106" s="19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21">
      <c r="A107" s="3"/>
      <c r="B107" s="3"/>
      <c r="C107" s="3"/>
      <c r="D107" s="19"/>
      <c r="E107" s="24" t="s">
        <v>69</v>
      </c>
      <c r="F107" s="52"/>
      <c r="G107" s="19" t="s">
        <v>70</v>
      </c>
      <c r="H107" s="19"/>
      <c r="I107" s="19"/>
      <c r="J107" s="19"/>
      <c r="K107" s="19"/>
      <c r="L107" s="1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3" ht="15">
      <c r="A108" s="60" t="s">
        <v>94</v>
      </c>
      <c r="B108" s="3"/>
      <c r="C108" s="3"/>
      <c r="D108" s="19"/>
      <c r="E108" s="19"/>
      <c r="F108" s="19"/>
      <c r="G108" s="19"/>
      <c r="H108" s="19"/>
      <c r="I108" s="19"/>
      <c r="J108" s="19"/>
      <c r="K108" s="19"/>
      <c r="L108" s="1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4" ht="12.75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8">
      <c r="A111" s="24" t="s">
        <v>95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22" t="s">
        <v>98</v>
      </c>
      <c r="B112" s="3"/>
      <c r="C112" s="3"/>
      <c r="D112" s="3"/>
      <c r="E112" s="3"/>
      <c r="F112" s="3"/>
      <c r="G112" s="75">
        <v>3</v>
      </c>
      <c r="H112" s="60" t="s">
        <v>99</v>
      </c>
      <c r="I112" s="60"/>
      <c r="J112" s="3"/>
      <c r="K112" s="75">
        <v>60</v>
      </c>
      <c r="L112" s="60" t="s">
        <v>97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22" t="s">
        <v>101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22" t="s">
        <v>100</v>
      </c>
      <c r="B114" s="22"/>
      <c r="C114" s="22"/>
      <c r="D114" s="22"/>
      <c r="E114" s="2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21">
      <c r="A115" s="74" t="s">
        <v>58</v>
      </c>
      <c r="B115" s="59"/>
      <c r="C115" s="62" t="s">
        <v>105</v>
      </c>
      <c r="D115" s="24"/>
      <c r="E115" s="24"/>
      <c r="F115" s="24"/>
      <c r="G115" s="3"/>
      <c r="I115" s="3"/>
      <c r="J115" s="22" t="s">
        <v>59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>
      <c r="A117" s="3"/>
      <c r="B117" s="3"/>
      <c r="C117" s="3"/>
      <c r="D117" s="19"/>
      <c r="E117" s="19"/>
      <c r="F117" s="48">
        <f>K112/G112</f>
        <v>20</v>
      </c>
      <c r="G117" s="19"/>
      <c r="H117" s="19"/>
      <c r="I117" s="19"/>
      <c r="J117" s="1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>
      <c r="A118" s="3"/>
      <c r="B118" s="3"/>
      <c r="C118" s="3"/>
      <c r="D118" s="19"/>
      <c r="E118" s="19"/>
      <c r="F118" s="27">
        <f>IF($H$1=852456,F117,"")</f>
      </c>
      <c r="G118" s="19"/>
      <c r="H118" s="19"/>
      <c r="I118" s="19"/>
      <c r="J118" s="49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20.25">
      <c r="A119" s="3"/>
      <c r="B119" s="3"/>
      <c r="C119" s="3"/>
      <c r="D119" s="19"/>
      <c r="E119" s="51"/>
      <c r="F119" s="52"/>
      <c r="G119" s="51"/>
      <c r="H119" s="51"/>
      <c r="I119" s="19"/>
      <c r="J119" s="27">
        <f>IF($H$1=852456,J118,"")</f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20.25">
      <c r="A120" s="3"/>
      <c r="B120" s="3"/>
      <c r="C120" s="3"/>
      <c r="D120" s="19"/>
      <c r="E120" s="57" t="s">
        <v>106</v>
      </c>
      <c r="F120" s="50"/>
      <c r="G120" s="51"/>
      <c r="H120" s="54" t="s">
        <v>56</v>
      </c>
      <c r="I120" s="53" t="s">
        <v>16</v>
      </c>
      <c r="J120" s="5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20.25">
      <c r="A121" s="3"/>
      <c r="B121" s="3"/>
      <c r="C121" s="3"/>
      <c r="D121" s="19"/>
      <c r="E121" s="51"/>
      <c r="F121" s="52">
        <v>1</v>
      </c>
      <c r="G121" s="56"/>
      <c r="H121" s="56"/>
      <c r="I121" s="19"/>
      <c r="J121" s="1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>
      <c r="A123" s="22" t="s">
        <v>102</v>
      </c>
      <c r="B123" s="3"/>
      <c r="C123" s="3"/>
      <c r="D123" s="3"/>
      <c r="E123" s="3"/>
      <c r="F123" s="75">
        <v>10</v>
      </c>
      <c r="G123" s="22" t="s">
        <v>103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22" t="s">
        <v>104</v>
      </c>
      <c r="B124" s="3"/>
      <c r="C124" s="3"/>
      <c r="D124" s="3"/>
      <c r="E124" s="3"/>
      <c r="F124" s="75">
        <v>12</v>
      </c>
      <c r="G124" s="22" t="s">
        <v>107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>
      <c r="A125" s="22" t="s">
        <v>100</v>
      </c>
      <c r="B125" s="22"/>
      <c r="C125" s="22"/>
      <c r="D125" s="22"/>
      <c r="E125" s="2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8.75">
      <c r="A126" s="74" t="s">
        <v>58</v>
      </c>
      <c r="B126" s="59"/>
      <c r="C126" s="62" t="s">
        <v>108</v>
      </c>
      <c r="D126" s="24"/>
      <c r="E126" s="24"/>
      <c r="F126" s="24"/>
      <c r="G126" s="3"/>
      <c r="I126" s="3"/>
      <c r="J126" s="22" t="s">
        <v>59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>
      <c r="A128" s="3"/>
      <c r="B128" s="3"/>
      <c r="C128" s="3"/>
      <c r="D128" s="19"/>
      <c r="E128" s="19"/>
      <c r="F128" s="48">
        <f>F124</f>
        <v>12</v>
      </c>
      <c r="G128" s="19"/>
      <c r="H128" s="19"/>
      <c r="I128" s="19"/>
      <c r="J128" s="1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>
      <c r="A129" s="3"/>
      <c r="B129" s="3"/>
      <c r="C129" s="3"/>
      <c r="D129" s="19"/>
      <c r="E129" s="19"/>
      <c r="F129" s="27">
        <f>IF($H$1=852456,F128,"")</f>
      </c>
      <c r="G129" s="19"/>
      <c r="H129" s="19"/>
      <c r="I129" s="19"/>
      <c r="J129" s="49">
        <f>F123</f>
        <v>10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20.25">
      <c r="A130" s="3"/>
      <c r="B130" s="3"/>
      <c r="C130" s="3"/>
      <c r="D130" s="19"/>
      <c r="E130" s="51"/>
      <c r="F130" s="52"/>
      <c r="G130" s="51"/>
      <c r="H130" s="51"/>
      <c r="I130" s="19"/>
      <c r="J130" s="27">
        <f>IF($H$1=852456,J129,"")</f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20.25">
      <c r="A131" s="3"/>
      <c r="B131" s="3"/>
      <c r="C131" s="3"/>
      <c r="D131" s="19"/>
      <c r="E131" s="57" t="s">
        <v>109</v>
      </c>
      <c r="F131" s="50"/>
      <c r="G131" s="51"/>
      <c r="H131" s="54" t="s">
        <v>56</v>
      </c>
      <c r="I131" s="53" t="s">
        <v>16</v>
      </c>
      <c r="J131" s="5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20.25">
      <c r="A132" s="3"/>
      <c r="B132" s="3"/>
      <c r="C132" s="3"/>
      <c r="D132" s="19"/>
      <c r="E132" s="51"/>
      <c r="F132" s="52">
        <v>1</v>
      </c>
      <c r="G132" s="56"/>
      <c r="H132" s="56"/>
      <c r="I132" s="19"/>
      <c r="J132" s="1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20.25">
      <c r="A133" s="3"/>
      <c r="B133" s="3"/>
      <c r="C133" s="3"/>
      <c r="D133" s="19"/>
      <c r="E133" s="51"/>
      <c r="F133" s="61"/>
      <c r="G133" s="56"/>
      <c r="H133" s="56"/>
      <c r="I133" s="19"/>
      <c r="J133" s="19"/>
      <c r="K133" s="48">
        <f>(K112/G112)*E135</f>
        <v>120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7">
        <f>IF($H$1=852456,K133,"")</f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20.25">
      <c r="A135" s="22" t="s">
        <v>110</v>
      </c>
      <c r="B135" s="3"/>
      <c r="C135" s="3"/>
      <c r="D135" s="3"/>
      <c r="E135" s="76">
        <v>6</v>
      </c>
      <c r="F135" s="22" t="s">
        <v>111</v>
      </c>
      <c r="H135" s="3"/>
      <c r="I135" s="3"/>
      <c r="J135" s="57" t="s">
        <v>106</v>
      </c>
      <c r="K135" s="55"/>
      <c r="L135" s="22" t="s">
        <v>97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8">
        <f>F124*E138+F123</f>
        <v>82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7">
        <f>IF($H$1=852456,K136,"")</f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20.25">
      <c r="A138" s="22" t="s">
        <v>112</v>
      </c>
      <c r="B138" s="3"/>
      <c r="C138" s="3"/>
      <c r="D138" s="3"/>
      <c r="E138" s="76">
        <v>6</v>
      </c>
      <c r="F138" s="22" t="s">
        <v>96</v>
      </c>
      <c r="H138" s="3"/>
      <c r="I138" s="3"/>
      <c r="J138" s="57" t="s">
        <v>109</v>
      </c>
      <c r="K138" s="55"/>
      <c r="L138" s="22" t="s">
        <v>97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22" t="s">
        <v>116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3"/>
      <c r="C142" s="3"/>
      <c r="D142" s="3"/>
      <c r="E142" s="3"/>
      <c r="F142" s="10">
        <f>ROUND(F123/((K112/G112)-F124),3)</f>
        <v>1.25</v>
      </c>
      <c r="G142" s="10"/>
      <c r="H142" s="10"/>
      <c r="I142" s="10"/>
      <c r="J142" s="10"/>
      <c r="K142" s="10"/>
      <c r="L142" s="10"/>
      <c r="M142" s="10"/>
      <c r="N142" s="10"/>
      <c r="O142" s="16">
        <f>ROUND(F117*F142,2)</f>
        <v>25</v>
      </c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3"/>
      <c r="C143" s="3"/>
      <c r="D143" s="3"/>
      <c r="E143" s="3"/>
      <c r="F143" s="27">
        <f>IF($H$1=852456,F142,"")</f>
      </c>
      <c r="G143" s="3"/>
      <c r="H143" s="3"/>
      <c r="I143" s="3"/>
      <c r="J143" s="3"/>
      <c r="K143" s="3"/>
      <c r="L143" s="3"/>
      <c r="M143" s="3"/>
      <c r="N143" s="3"/>
      <c r="O143" s="27">
        <f>IF($H$1=852456,O142,"")</f>
      </c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20.25">
      <c r="A144" s="22" t="s">
        <v>117</v>
      </c>
      <c r="B144" s="3"/>
      <c r="C144" s="3"/>
      <c r="D144" s="3"/>
      <c r="E144" s="3"/>
      <c r="F144" s="55"/>
      <c r="G144" s="22" t="s">
        <v>113</v>
      </c>
      <c r="H144" s="3"/>
      <c r="I144" s="3"/>
      <c r="J144" s="3"/>
      <c r="K144" s="3"/>
      <c r="L144" s="3"/>
      <c r="M144" s="3"/>
      <c r="N144" s="3"/>
      <c r="O144" s="55"/>
      <c r="P144" s="22" t="s">
        <v>114</v>
      </c>
      <c r="Q144" s="3"/>
      <c r="R144" s="3"/>
      <c r="S144" s="3"/>
      <c r="T144" s="3"/>
      <c r="U144" s="3"/>
      <c r="V144" s="3"/>
      <c r="W144" s="3"/>
      <c r="X144" s="3"/>
    </row>
    <row r="145" spans="1: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>
      <c r="A146" s="3" t="s">
        <v>115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>
      <c r="A147" s="3" t="s">
        <v>118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9:24" ht="12.75">
      <c r="S181" s="3"/>
      <c r="T181" s="3"/>
      <c r="U181" s="3"/>
      <c r="V181" s="3"/>
      <c r="W181" s="3"/>
      <c r="X181" s="3"/>
    </row>
  </sheetData>
  <sheetProtection password="8089" sheet="1" objects="1" scenarios="1" selectLockedCells="1"/>
  <conditionalFormatting sqref="J56 J100 F107 O71 J120 J131 K135 K138">
    <cfRule type="cellIs" priority="1" dxfId="0" operator="equal" stopIfTrue="1">
      <formula>F54</formula>
    </cfRule>
    <cfRule type="cellIs" priority="2" dxfId="1" operator="notEqual" stopIfTrue="1">
      <formula>F54</formula>
    </cfRule>
  </conditionalFormatting>
  <conditionalFormatting sqref="F35 F55 F99 F119 F130">
    <cfRule type="expression" priority="3" dxfId="0" stopIfTrue="1">
      <formula>((F35/F37)=F33)</formula>
    </cfRule>
    <cfRule type="expression" priority="4" dxfId="1" stopIfTrue="1">
      <formula>((F35/F37)&lt;&gt;F33)</formula>
    </cfRule>
  </conditionalFormatting>
  <conditionalFormatting sqref="F37 F57 F101 F121 F132">
    <cfRule type="expression" priority="5" dxfId="0" stopIfTrue="1">
      <formula>((F35/F37)=F33)</formula>
    </cfRule>
    <cfRule type="expression" priority="6" dxfId="1" stopIfTrue="1">
      <formula>((F35/F37)&lt;&gt;F33)</formula>
    </cfRule>
  </conditionalFormatting>
  <conditionalFormatting sqref="O73 C83:J83">
    <cfRule type="cellIs" priority="7" dxfId="0" operator="equal" stopIfTrue="1">
      <formula>C75</formula>
    </cfRule>
    <cfRule type="cellIs" priority="8" dxfId="1" operator="notEqual" stopIfTrue="1">
      <formula>C75</formula>
    </cfRule>
  </conditionalFormatting>
  <conditionalFormatting sqref="K82:L82">
    <cfRule type="cellIs" priority="9" dxfId="0" operator="equal" stopIfTrue="1">
      <formula>K80</formula>
    </cfRule>
    <cfRule type="cellIs" priority="10" dxfId="1" operator="notEqual" stopIfTrue="1">
      <formula>K80</formula>
    </cfRule>
    <cfRule type="cellIs" priority="11" dxfId="2" operator="equal" stopIfTrue="1">
      <formula>""</formula>
    </cfRule>
  </conditionalFormatting>
  <conditionalFormatting sqref="J25">
    <cfRule type="cellIs" priority="12" dxfId="0" operator="equal" stopIfTrue="1">
      <formula>$J$23</formula>
    </cfRule>
    <cfRule type="cellIs" priority="13" dxfId="1" operator="notEqual" stopIfTrue="1">
      <formula>$J$23</formula>
    </cfRule>
  </conditionalFormatting>
  <conditionalFormatting sqref="J27">
    <cfRule type="cellIs" priority="14" dxfId="0" operator="equal" stopIfTrue="1">
      <formula>$J$29</formula>
    </cfRule>
    <cfRule type="cellIs" priority="15" dxfId="1" operator="notEqual" stopIfTrue="1">
      <formula>$J$29</formula>
    </cfRule>
  </conditionalFormatting>
  <conditionalFormatting sqref="L27">
    <cfRule type="cellIs" priority="16" dxfId="0" operator="equal" stopIfTrue="1">
      <formula>$L$29</formula>
    </cfRule>
    <cfRule type="cellIs" priority="17" dxfId="1" operator="notEqual" stopIfTrue="1">
      <formula>$L$29</formula>
    </cfRule>
  </conditionalFormatting>
  <conditionalFormatting sqref="L25">
    <cfRule type="cellIs" priority="18" dxfId="0" operator="equal" stopIfTrue="1">
      <formula>$L$23</formula>
    </cfRule>
    <cfRule type="cellIs" priority="19" dxfId="1" operator="notEqual" stopIfTrue="1">
      <formula>$L$23</formula>
    </cfRule>
  </conditionalFormatting>
  <conditionalFormatting sqref="N27">
    <cfRule type="cellIs" priority="20" dxfId="0" operator="equal" stopIfTrue="1">
      <formula>$N$29</formula>
    </cfRule>
    <cfRule type="cellIs" priority="21" dxfId="1" operator="notEqual" stopIfTrue="1">
      <formula>$N$29</formula>
    </cfRule>
  </conditionalFormatting>
  <conditionalFormatting sqref="N25">
    <cfRule type="cellIs" priority="22" dxfId="0" operator="equal" stopIfTrue="1">
      <formula>$N$23</formula>
    </cfRule>
    <cfRule type="cellIs" priority="23" dxfId="1" operator="notEqual" stopIfTrue="1">
      <formula>$N$23</formula>
    </cfRule>
  </conditionalFormatting>
  <conditionalFormatting sqref="P25 P27">
    <cfRule type="expression" priority="24" dxfId="0" stopIfTrue="1">
      <formula>(($P$25/$P$27)=$P$23)</formula>
    </cfRule>
    <cfRule type="expression" priority="25" dxfId="1" stopIfTrue="1">
      <formula>(($P$25/$P$27)&lt;&gt;$P$23)</formula>
    </cfRule>
  </conditionalFormatting>
  <conditionalFormatting sqref="J36">
    <cfRule type="cellIs" priority="26" dxfId="0" operator="equal" stopIfTrue="1">
      <formula>$J$34</formula>
    </cfRule>
    <cfRule type="cellIs" priority="27" dxfId="1" operator="notEqual" stopIfTrue="1">
      <formula>$J$34</formula>
    </cfRule>
  </conditionalFormatting>
  <conditionalFormatting sqref="F144">
    <cfRule type="cellIs" priority="28" dxfId="0" operator="between" stopIfTrue="1">
      <formula>F142-0.1</formula>
      <formula>F142+0.1</formula>
    </cfRule>
    <cfRule type="cellIs" priority="29" dxfId="1" operator="notBetween" stopIfTrue="1">
      <formula>F142-0.1</formula>
      <formula>F142+0.1</formula>
    </cfRule>
  </conditionalFormatting>
  <conditionalFormatting sqref="O144">
    <cfRule type="cellIs" priority="30" dxfId="0" operator="between" stopIfTrue="1">
      <formula>O142-2</formula>
      <formula>O142+2</formula>
    </cfRule>
    <cfRule type="cellIs" priority="31" dxfId="1" operator="notBetween" stopIfTrue="1">
      <formula>O142-2</formula>
      <formula>O142+2</formula>
    </cfRule>
  </conditionalFormatting>
  <printOptions/>
  <pageMargins left="0.75" right="0.75" top="1" bottom="1" header="0.4921259845" footer="0.4921259845"/>
  <pageSetup horizontalDpi="360" verticalDpi="360" orientation="portrait" paperSize="9" scale="64" r:id="rId2"/>
  <rowBreaks count="2" manualBreakCount="2">
    <brk id="63" max="255" man="1"/>
    <brk id="132" max="255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X116"/>
  <sheetViews>
    <sheetView workbookViewId="0" topLeftCell="A1">
      <selection activeCell="H1" sqref="H1"/>
    </sheetView>
  </sheetViews>
  <sheetFormatPr defaultColWidth="11.421875" defaultRowHeight="12.75"/>
  <cols>
    <col min="1" max="1" width="12.140625" style="0" customWidth="1"/>
    <col min="2" max="2" width="4.8515625" style="0" customWidth="1"/>
    <col min="3" max="3" width="4.421875" style="0" customWidth="1"/>
    <col min="4" max="4" width="5.57421875" style="0" customWidth="1"/>
    <col min="5" max="6" width="5.140625" style="0" customWidth="1"/>
    <col min="7" max="7" width="3.28125" style="0" customWidth="1"/>
    <col min="8" max="8" width="3.00390625" style="0" customWidth="1"/>
    <col min="9" max="9" width="3.421875" style="0" customWidth="1"/>
    <col min="10" max="10" width="5.00390625" style="0" customWidth="1"/>
    <col min="11" max="11" width="4.57421875" style="0" customWidth="1"/>
    <col min="12" max="12" width="6.57421875" style="0" customWidth="1"/>
    <col min="13" max="13" width="4.7109375" style="0" customWidth="1"/>
    <col min="14" max="14" width="5.57421875" style="0" customWidth="1"/>
    <col min="15" max="15" width="4.7109375" style="0" customWidth="1"/>
    <col min="16" max="16" width="6.00390625" style="0" customWidth="1"/>
    <col min="17" max="17" width="5.28125" style="0" customWidth="1"/>
  </cols>
  <sheetData>
    <row r="1" spans="1:24" ht="12.75">
      <c r="A1" s="2" t="s">
        <v>17</v>
      </c>
      <c r="B1" s="3"/>
      <c r="C1" s="3"/>
      <c r="D1" s="3"/>
      <c r="E1" s="3"/>
      <c r="F1" s="3"/>
      <c r="G1" s="3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3"/>
      <c r="R2" s="3"/>
      <c r="S2" s="3"/>
      <c r="T2" s="3"/>
      <c r="U2" s="3"/>
      <c r="V2" s="3"/>
      <c r="W2" s="3"/>
      <c r="X2" s="3"/>
    </row>
    <row r="3" spans="1:24" ht="12.7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3"/>
      <c r="R3" s="3"/>
      <c r="S3" s="3"/>
      <c r="T3" s="3"/>
      <c r="U3" s="3"/>
      <c r="V3" s="3"/>
      <c r="W3" s="3"/>
      <c r="X3" s="3"/>
    </row>
    <row r="4" spans="1:24" ht="12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9"/>
      <c r="P4" s="19"/>
      <c r="Q4" s="3"/>
      <c r="R4" s="3"/>
      <c r="S4" s="3"/>
      <c r="T4" s="3"/>
      <c r="U4" s="3"/>
      <c r="V4" s="3"/>
      <c r="W4" s="3"/>
      <c r="X4" s="3"/>
    </row>
    <row r="5" spans="1:24" ht="12.75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  <c r="P5" s="19"/>
      <c r="Q5" s="3"/>
      <c r="R5" s="3"/>
      <c r="S5" s="3"/>
      <c r="T5" s="3"/>
      <c r="U5" s="3"/>
      <c r="V5" s="3"/>
      <c r="W5" s="3"/>
      <c r="X5" s="3"/>
    </row>
    <row r="6" spans="1:24" ht="12.7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9"/>
      <c r="P6" s="19"/>
      <c r="Q6" s="3"/>
      <c r="R6" s="3"/>
      <c r="S6" s="3"/>
      <c r="T6" s="3"/>
      <c r="U6" s="3"/>
      <c r="V6" s="3"/>
      <c r="W6" s="3"/>
      <c r="X6" s="3"/>
    </row>
    <row r="7" spans="1:24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</row>
    <row r="8" spans="1:24" ht="18">
      <c r="A8" s="24" t="s">
        <v>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"/>
      <c r="R8" s="3"/>
      <c r="S8" s="3"/>
      <c r="T8" s="3"/>
      <c r="U8" s="3"/>
      <c r="V8" s="3"/>
      <c r="W8" s="3"/>
      <c r="X8" s="3"/>
    </row>
    <row r="9" spans="1:24" ht="18">
      <c r="A9" s="2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"/>
      <c r="R9" s="3"/>
      <c r="S9" s="3"/>
      <c r="T9" s="3"/>
      <c r="U9" s="3"/>
      <c r="V9" s="3"/>
      <c r="W9" s="3"/>
      <c r="X9" s="3"/>
    </row>
    <row r="10" spans="1:24" ht="15">
      <c r="A10" s="22" t="s">
        <v>44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9"/>
      <c r="Q10" s="3"/>
      <c r="R10" s="3"/>
      <c r="S10" s="3"/>
      <c r="T10" s="3"/>
      <c r="U10" s="3"/>
      <c r="V10" s="3"/>
      <c r="W10" s="3"/>
      <c r="X10" s="3"/>
    </row>
    <row r="11" spans="1:24" ht="15">
      <c r="A11" s="22" t="s">
        <v>49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9"/>
      <c r="Q11" s="3"/>
      <c r="R11" s="3"/>
      <c r="S11" s="3"/>
      <c r="T11" s="3"/>
      <c r="U11" s="3"/>
      <c r="V11" s="3"/>
      <c r="W11" s="3"/>
      <c r="X11" s="3"/>
    </row>
    <row r="12" spans="1:24" ht="15">
      <c r="A12" s="30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9"/>
      <c r="Q12" s="3"/>
      <c r="R12" s="3"/>
      <c r="S12" s="3"/>
      <c r="T12" s="3"/>
      <c r="U12" s="3"/>
      <c r="V12" s="3"/>
      <c r="W12" s="3"/>
      <c r="X12" s="3"/>
    </row>
    <row r="13" spans="1:24" ht="33">
      <c r="A13" s="4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25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26" t="s">
        <v>50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0.25">
      <c r="A17" s="3"/>
      <c r="B17" s="5" t="s">
        <v>0</v>
      </c>
      <c r="C17" s="42">
        <v>4</v>
      </c>
      <c r="D17" s="42">
        <v>5</v>
      </c>
      <c r="E17" s="5" t="s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3"/>
      <c r="B18" s="3"/>
      <c r="C18" s="6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0.25">
      <c r="A19" s="3"/>
      <c r="B19" s="5" t="s">
        <v>2</v>
      </c>
      <c r="C19" s="42">
        <v>7</v>
      </c>
      <c r="D19" s="42">
        <v>9</v>
      </c>
      <c r="E19" s="5" t="s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>
      <c r="A21" s="23" t="s">
        <v>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>
      <c r="A22" s="3"/>
      <c r="B22" s="3"/>
      <c r="C22" s="3"/>
      <c r="D22" s="3"/>
      <c r="E22" s="3"/>
      <c r="F22" s="3"/>
      <c r="G22" s="3"/>
      <c r="H22" s="3"/>
      <c r="I22" s="3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  <c r="U22" s="3"/>
      <c r="V22" s="3"/>
      <c r="W22" s="3"/>
      <c r="X22" s="3"/>
    </row>
    <row r="23" spans="1:24" ht="12.75">
      <c r="A23" s="3"/>
      <c r="B23" s="3"/>
      <c r="C23" s="3"/>
      <c r="D23" s="3"/>
      <c r="E23" s="3"/>
      <c r="F23" s="3"/>
      <c r="G23" s="3"/>
      <c r="H23" s="3"/>
      <c r="I23" s="3"/>
      <c r="J23" s="16">
        <f>D19</f>
        <v>9</v>
      </c>
      <c r="K23" s="16"/>
      <c r="L23" s="16">
        <f>D17</f>
        <v>5</v>
      </c>
      <c r="M23" s="10"/>
      <c r="N23" s="16">
        <f>D19-D17</f>
        <v>4</v>
      </c>
      <c r="O23" s="10"/>
      <c r="P23" s="17">
        <f>N23/N29</f>
        <v>1.3333333333333333</v>
      </c>
      <c r="Q23" s="28"/>
      <c r="R23" s="28"/>
      <c r="S23" s="3"/>
      <c r="T23" s="3"/>
      <c r="U23" s="3"/>
      <c r="V23" s="3"/>
      <c r="W23" s="3"/>
      <c r="X23" s="3"/>
    </row>
    <row r="24" spans="1:24" ht="12.75">
      <c r="A24" s="3"/>
      <c r="B24" s="3"/>
      <c r="C24" s="3"/>
      <c r="D24" s="3"/>
      <c r="E24" s="3"/>
      <c r="F24" s="3"/>
      <c r="G24" s="3"/>
      <c r="H24" s="3"/>
      <c r="I24" s="3"/>
      <c r="J24" s="27">
        <f>IF($H$1=852456,J23,"")</f>
      </c>
      <c r="K24" s="28"/>
      <c r="L24" s="27">
        <f>IF($H$1=852456,L23,"")</f>
      </c>
      <c r="M24" s="28"/>
      <c r="N24" s="27">
        <f>IF($H$1=852456,N23,"")</f>
      </c>
      <c r="O24" s="28"/>
      <c r="P24" s="46">
        <f>IF($H$1=852456,P23,"")</f>
      </c>
      <c r="Q24" s="28"/>
      <c r="R24" s="28"/>
      <c r="S24" s="3"/>
      <c r="T24" s="3"/>
      <c r="U24" s="3"/>
      <c r="V24" s="3"/>
      <c r="W24" s="3"/>
      <c r="X24" s="3"/>
    </row>
    <row r="25" spans="1:24" ht="23.25">
      <c r="A25" s="3"/>
      <c r="B25" s="3"/>
      <c r="C25" s="3"/>
      <c r="D25" s="3"/>
      <c r="E25" s="7"/>
      <c r="F25" s="7" t="s">
        <v>12</v>
      </c>
      <c r="G25" s="8" t="s">
        <v>7</v>
      </c>
      <c r="H25" s="7" t="s">
        <v>14</v>
      </c>
      <c r="I25" s="3"/>
      <c r="J25" s="43"/>
      <c r="K25" s="9" t="s">
        <v>7</v>
      </c>
      <c r="L25" s="43"/>
      <c r="M25" s="31"/>
      <c r="N25" s="43"/>
      <c r="O25" s="31"/>
      <c r="P25" s="44"/>
      <c r="Q25" s="31">
        <f>IF(OR(P27="",P27=0),"",P25/P27)</f>
      </c>
      <c r="R25" s="31"/>
      <c r="S25" s="3"/>
      <c r="T25" s="3"/>
      <c r="U25" s="3"/>
      <c r="V25" s="3"/>
      <c r="W25" s="3"/>
      <c r="X25" s="3"/>
    </row>
    <row r="26" spans="1:24" ht="20.25">
      <c r="A26" s="3"/>
      <c r="B26" s="3"/>
      <c r="C26" s="3"/>
      <c r="D26" s="39" t="s">
        <v>41</v>
      </c>
      <c r="E26" s="35" t="s">
        <v>6</v>
      </c>
      <c r="F26" s="7"/>
      <c r="G26" s="7"/>
      <c r="H26" s="7"/>
      <c r="I26" s="11" t="s">
        <v>6</v>
      </c>
      <c r="J26" s="31"/>
      <c r="K26" s="31"/>
      <c r="L26" s="31"/>
      <c r="M26" s="9" t="s">
        <v>6</v>
      </c>
      <c r="N26" s="31"/>
      <c r="O26" s="9" t="s">
        <v>6</v>
      </c>
      <c r="P26" s="32"/>
      <c r="Q26" s="10" t="str">
        <f>IF(Q25&lt;&gt;P23,"Du hast nicht richtig gekürzt oder im Nenner steht noch eine 0.","")</f>
        <v>Du hast nicht richtig gekürzt oder im Nenner steht noch eine 0.</v>
      </c>
      <c r="R26" s="10"/>
      <c r="S26" s="10"/>
      <c r="T26" s="10"/>
      <c r="U26" s="10"/>
      <c r="V26" s="3"/>
      <c r="W26" s="3"/>
      <c r="X26" s="3"/>
    </row>
    <row r="27" spans="1:24" ht="23.25">
      <c r="A27" s="3"/>
      <c r="B27" s="3"/>
      <c r="C27" s="3"/>
      <c r="D27" s="3"/>
      <c r="E27" s="7"/>
      <c r="F27" s="12" t="s">
        <v>13</v>
      </c>
      <c r="G27" s="13" t="s">
        <v>7</v>
      </c>
      <c r="H27" s="12" t="s">
        <v>15</v>
      </c>
      <c r="I27" s="3"/>
      <c r="J27" s="43"/>
      <c r="K27" s="9" t="s">
        <v>7</v>
      </c>
      <c r="L27" s="43"/>
      <c r="M27" s="31"/>
      <c r="N27" s="43"/>
      <c r="O27" s="33" t="s">
        <v>8</v>
      </c>
      <c r="P27" s="44"/>
      <c r="Q27" s="31"/>
      <c r="R27" s="31"/>
      <c r="S27" s="3"/>
      <c r="T27" s="3"/>
      <c r="U27" s="3"/>
      <c r="V27" s="3"/>
      <c r="W27" s="3"/>
      <c r="X27" s="3"/>
    </row>
    <row r="28" spans="1:24" ht="12.75">
      <c r="A28" s="3"/>
      <c r="B28" s="3"/>
      <c r="C28" s="3"/>
      <c r="D28" s="3"/>
      <c r="E28" s="3"/>
      <c r="F28" s="3"/>
      <c r="G28" s="3"/>
      <c r="H28" s="3"/>
      <c r="I28" s="3"/>
      <c r="J28" s="32">
        <f>IF($H$1=852456,J29,"")</f>
      </c>
      <c r="K28" s="31"/>
      <c r="L28" s="32">
        <f>IF($H$1=852456,L29,"")</f>
      </c>
      <c r="M28" s="31"/>
      <c r="N28" s="32">
        <f>IF($H$1=852456,N29,"")</f>
      </c>
      <c r="O28" s="33" t="s">
        <v>9</v>
      </c>
      <c r="P28" s="31"/>
      <c r="Q28" s="31"/>
      <c r="R28" s="31"/>
      <c r="S28" s="3"/>
      <c r="T28" s="3"/>
      <c r="U28" s="3"/>
      <c r="V28" s="3"/>
      <c r="W28" s="3"/>
      <c r="X28" s="3"/>
    </row>
    <row r="29" spans="1:24" ht="12.75">
      <c r="A29" s="3"/>
      <c r="B29" s="3"/>
      <c r="C29" s="3"/>
      <c r="D29" s="3"/>
      <c r="E29" s="3"/>
      <c r="F29" s="3"/>
      <c r="G29" s="3"/>
      <c r="H29" s="3"/>
      <c r="I29" s="3"/>
      <c r="J29" s="16">
        <f>C19</f>
        <v>7</v>
      </c>
      <c r="K29" s="10"/>
      <c r="L29" s="16">
        <f>C17</f>
        <v>4</v>
      </c>
      <c r="M29" s="10"/>
      <c r="N29" s="16">
        <f>C19-C17</f>
        <v>3</v>
      </c>
      <c r="O29" s="33" t="s">
        <v>10</v>
      </c>
      <c r="P29" s="31"/>
      <c r="Q29" s="31"/>
      <c r="R29" s="31"/>
      <c r="S29" s="3"/>
      <c r="T29" s="3"/>
      <c r="U29" s="3"/>
      <c r="V29" s="3"/>
      <c r="W29" s="3"/>
      <c r="X29" s="3"/>
    </row>
    <row r="30" spans="1:24" ht="12.75">
      <c r="A30" s="3"/>
      <c r="B30" s="3"/>
      <c r="C30" s="3"/>
      <c r="D30" s="3"/>
      <c r="E30" s="3"/>
      <c r="F30" s="3"/>
      <c r="G30" s="3"/>
      <c r="H30" s="3"/>
      <c r="I30" s="3"/>
      <c r="J30" s="31"/>
      <c r="K30" s="31"/>
      <c r="L30" s="31"/>
      <c r="M30" s="31"/>
      <c r="N30" s="31"/>
      <c r="O30" s="31"/>
      <c r="P30" s="31"/>
      <c r="Q30" s="31"/>
      <c r="R30" s="31"/>
      <c r="S30" s="3"/>
      <c r="T30" s="3"/>
      <c r="U30" s="3"/>
      <c r="V30" s="3"/>
      <c r="W30" s="3"/>
      <c r="X30" s="3"/>
    </row>
    <row r="31" spans="1:24" ht="15.75">
      <c r="A31" s="23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>
      <c r="A33" s="3"/>
      <c r="B33" s="3"/>
      <c r="C33" s="3"/>
      <c r="D33" s="3"/>
      <c r="E33" s="28"/>
      <c r="F33" s="17">
        <f>(D19-D17)/(C19-C17)</f>
        <v>1.3333333333333333</v>
      </c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>
      <c r="A34" s="3"/>
      <c r="B34" s="3"/>
      <c r="C34" s="3"/>
      <c r="D34" s="3"/>
      <c r="E34" s="28"/>
      <c r="F34" s="46">
        <f>IF($H$1=852456,F33,"")</f>
      </c>
      <c r="G34" s="28"/>
      <c r="H34" s="28"/>
      <c r="I34" s="28"/>
      <c r="J34" s="27"/>
      <c r="K34" s="2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0.25">
      <c r="A35" s="3"/>
      <c r="B35" s="3"/>
      <c r="C35" s="3"/>
      <c r="D35" s="3"/>
      <c r="E35" s="7"/>
      <c r="F35" s="44"/>
      <c r="G35" s="7"/>
      <c r="H35" s="7"/>
      <c r="I35" s="31"/>
      <c r="J35" s="31"/>
      <c r="K35" s="3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2.5" customHeight="1">
      <c r="A36" s="3"/>
      <c r="B36" s="3"/>
      <c r="C36" s="3"/>
      <c r="D36" s="39" t="s">
        <v>40</v>
      </c>
      <c r="E36" s="35" t="s">
        <v>6</v>
      </c>
      <c r="F36" s="32"/>
      <c r="G36" s="7"/>
      <c r="H36" s="15" t="s">
        <v>3</v>
      </c>
      <c r="I36" s="11" t="s">
        <v>16</v>
      </c>
      <c r="J36" s="83" t="s">
        <v>32</v>
      </c>
      <c r="K36" s="3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0.25">
      <c r="A37" s="3"/>
      <c r="B37" s="3"/>
      <c r="C37" s="3"/>
      <c r="D37" s="3"/>
      <c r="E37" s="7"/>
      <c r="F37" s="44"/>
      <c r="G37" s="12"/>
      <c r="H37" s="12"/>
      <c r="I37" s="31"/>
      <c r="J37" s="31"/>
      <c r="K37" s="3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>
      <c r="A38" s="3"/>
      <c r="B38" s="3"/>
      <c r="C38" s="3"/>
      <c r="D38" s="3"/>
      <c r="E38" s="31"/>
      <c r="F38" s="31"/>
      <c r="G38" s="31"/>
      <c r="H38" s="31"/>
      <c r="I38" s="31"/>
      <c r="J38" s="31"/>
      <c r="K38" s="3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>
      <c r="A39" s="23" t="s">
        <v>33</v>
      </c>
      <c r="B39" s="3"/>
      <c r="C39" s="3"/>
      <c r="D39" s="3"/>
      <c r="E39" s="31"/>
      <c r="F39" s="31"/>
      <c r="G39" s="31"/>
      <c r="H39" s="31"/>
      <c r="I39" s="31"/>
      <c r="J39" s="31"/>
      <c r="K39" s="31"/>
      <c r="L39" s="3"/>
      <c r="M39" s="3"/>
      <c r="N39" s="3"/>
      <c r="O39" s="3"/>
      <c r="P39" s="3"/>
      <c r="Q39" s="34"/>
      <c r="R39" s="3"/>
      <c r="S39" s="3"/>
      <c r="T39" s="3"/>
      <c r="U39" s="3"/>
      <c r="V39" s="3"/>
      <c r="W39" s="3"/>
      <c r="X39" s="3"/>
    </row>
    <row r="40" spans="1:24" ht="15" customHeight="1">
      <c r="A40" s="2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>
      <c r="A41" s="22" t="s">
        <v>34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3"/>
      <c r="B44" s="3"/>
      <c r="C44" s="3"/>
      <c r="D44" s="3"/>
      <c r="E44" s="28"/>
      <c r="F44" s="17">
        <f>(D19-D17)/(C19-C17)</f>
        <v>1.3333333333333333</v>
      </c>
      <c r="G44" s="28"/>
      <c r="H44" s="28"/>
      <c r="I44" s="28"/>
      <c r="J44" s="2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>
      <c r="A45" s="3"/>
      <c r="B45" s="3"/>
      <c r="C45" s="3"/>
      <c r="D45" s="3"/>
      <c r="E45" s="28"/>
      <c r="F45" s="27"/>
      <c r="G45" s="28"/>
      <c r="H45" s="28"/>
      <c r="I45" s="28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1">
      <c r="A46" s="3"/>
      <c r="B46" s="3"/>
      <c r="C46" s="3"/>
      <c r="D46" s="40" t="s">
        <v>35</v>
      </c>
      <c r="E46" s="7"/>
      <c r="F46" s="44"/>
      <c r="G46" s="7"/>
      <c r="H46" s="36" t="s">
        <v>36</v>
      </c>
      <c r="I46" s="31"/>
      <c r="J46" s="3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5.5">
      <c r="A47" s="3"/>
      <c r="B47" s="3"/>
      <c r="C47" s="3"/>
      <c r="D47" s="44"/>
      <c r="E47" s="38" t="s">
        <v>6</v>
      </c>
      <c r="F47" s="32"/>
      <c r="G47" s="7"/>
      <c r="H47" s="45"/>
      <c r="I47" s="11" t="s">
        <v>16</v>
      </c>
      <c r="J47" s="83" t="s">
        <v>32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0.25">
      <c r="A48" s="3"/>
      <c r="B48" s="3"/>
      <c r="C48" s="3"/>
      <c r="E48" s="7"/>
      <c r="F48" s="44"/>
      <c r="G48" s="12"/>
      <c r="H48" s="12"/>
      <c r="I48" s="31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23" t="s">
        <v>37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3"/>
      <c r="B52" s="3"/>
      <c r="C52" s="3"/>
      <c r="D52" s="3"/>
      <c r="E52" s="28"/>
      <c r="F52" s="17">
        <f>$C$17*($D$19-$D$17)/($C$19-$C$17)</f>
        <v>5.333333333333333</v>
      </c>
      <c r="G52" s="28"/>
      <c r="H52" s="28"/>
      <c r="I52" s="28"/>
      <c r="J52" s="2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3"/>
      <c r="B53" s="3"/>
      <c r="C53" s="3"/>
      <c r="D53" s="3"/>
      <c r="E53" s="28"/>
      <c r="F53" s="46">
        <f>IF($H$1=852456,F52,"")</f>
      </c>
      <c r="G53" s="28"/>
      <c r="H53" s="28"/>
      <c r="I53" s="28"/>
      <c r="J53" s="2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1">
      <c r="A54" s="3"/>
      <c r="B54" s="3"/>
      <c r="C54" s="3"/>
      <c r="D54" s="40" t="s">
        <v>35</v>
      </c>
      <c r="E54" s="7"/>
      <c r="F54" s="44"/>
      <c r="G54" s="7"/>
      <c r="H54" s="36"/>
      <c r="I54" s="31"/>
      <c r="J54" s="3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5.5">
      <c r="A55" s="3"/>
      <c r="B55" s="3"/>
      <c r="C55" s="3"/>
      <c r="D55" s="44"/>
      <c r="E55" s="38" t="s">
        <v>6</v>
      </c>
      <c r="F55" s="32"/>
      <c r="G55" s="7"/>
      <c r="H55" s="15"/>
      <c r="I55" s="11" t="s">
        <v>16</v>
      </c>
      <c r="J55" s="83" t="s">
        <v>32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0.25">
      <c r="A56" s="3"/>
      <c r="B56" s="3"/>
      <c r="C56" s="3"/>
      <c r="E56" s="7"/>
      <c r="F56" s="47"/>
      <c r="G56" s="12"/>
      <c r="H56" s="12"/>
      <c r="I56" s="31"/>
      <c r="J56" s="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22" t="s">
        <v>52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>
      <c r="A61" s="3"/>
      <c r="B61" s="3"/>
      <c r="C61" s="28"/>
      <c r="D61" s="17">
        <f>$C$17*($D$19-$D$17)/($C$19-$C$17)</f>
        <v>5.333333333333333</v>
      </c>
      <c r="E61" s="28"/>
      <c r="F61" s="28"/>
      <c r="G61" s="28"/>
      <c r="H61" s="2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>
      <c r="A62" s="3"/>
      <c r="B62" s="3"/>
      <c r="C62" s="28"/>
      <c r="D62" s="46">
        <f>IF($H$1=852456,D61,"")</f>
      </c>
      <c r="E62" s="28"/>
      <c r="F62" s="28"/>
      <c r="G62" s="28"/>
      <c r="H62" s="2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1">
      <c r="A63" s="3"/>
      <c r="B63" s="40" t="s">
        <v>35</v>
      </c>
      <c r="C63" s="7"/>
      <c r="D63" s="44"/>
      <c r="E63" s="7"/>
      <c r="F63" s="36"/>
      <c r="G63" s="31"/>
      <c r="H63" s="3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5.5">
      <c r="A64" s="3"/>
      <c r="B64" s="44"/>
      <c r="C64" s="38" t="s">
        <v>7</v>
      </c>
      <c r="D64" s="32"/>
      <c r="E64" s="8" t="s">
        <v>6</v>
      </c>
      <c r="F64" s="83" t="s">
        <v>32</v>
      </c>
      <c r="G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0.25">
      <c r="A65" s="3"/>
      <c r="C65" s="7"/>
      <c r="D65" s="37"/>
      <c r="E65" s="12"/>
      <c r="F65" s="12"/>
      <c r="G65" s="31"/>
      <c r="H65" s="3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>
      <c r="A67" s="22" t="s">
        <v>38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">
      <c r="A68" s="23" t="s">
        <v>39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>
      <c r="A70" s="3"/>
      <c r="B70" s="3"/>
      <c r="C70" s="3"/>
      <c r="D70" s="3"/>
      <c r="E70" s="3"/>
      <c r="F70" s="17">
        <f>(D19-D17)/(C19-C17)</f>
        <v>1.3333333333333333</v>
      </c>
      <c r="G70" s="3"/>
      <c r="H70" s="3"/>
      <c r="I70" s="3"/>
      <c r="J70" s="17">
        <f>B64-D61</f>
        <v>-5.333333333333333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>
      <c r="A71" s="3"/>
      <c r="B71" s="3"/>
      <c r="C71" s="3"/>
      <c r="D71" s="3"/>
      <c r="E71" s="3"/>
      <c r="F71" s="46">
        <f>IF($H$1=852456,F70,"")</f>
      </c>
      <c r="G71" s="3"/>
      <c r="H71" s="3"/>
      <c r="I71" s="3"/>
      <c r="J71" s="46">
        <f>IF($H$1=852456,J70,"")</f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0.25">
      <c r="A72" s="3"/>
      <c r="B72" s="3"/>
      <c r="C72" s="3"/>
      <c r="D72" s="3"/>
      <c r="E72" s="7"/>
      <c r="F72" s="44"/>
      <c r="G72" s="7"/>
      <c r="H72" s="7"/>
      <c r="I72" s="3"/>
      <c r="J72" s="4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0.25">
      <c r="A73" s="3"/>
      <c r="B73" s="3"/>
      <c r="C73" s="3"/>
      <c r="D73" s="39" t="s">
        <v>40</v>
      </c>
      <c r="E73" s="38" t="s">
        <v>6</v>
      </c>
      <c r="F73" s="32"/>
      <c r="G73" s="7"/>
      <c r="H73" s="15" t="s">
        <v>3</v>
      </c>
      <c r="I73" s="11" t="s">
        <v>16</v>
      </c>
      <c r="J73" s="3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0.25">
      <c r="A74" s="3"/>
      <c r="B74" s="3"/>
      <c r="C74" s="3"/>
      <c r="D74" s="3"/>
      <c r="E74" s="7"/>
      <c r="F74" s="47"/>
      <c r="G74" s="12"/>
      <c r="H74" s="12"/>
      <c r="I74" s="3"/>
      <c r="J74" s="4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0.25">
      <c r="A76" s="3"/>
      <c r="B76" s="3"/>
      <c r="C76" s="3"/>
      <c r="D76" s="3"/>
      <c r="E76" s="7" t="s">
        <v>42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23" t="s">
        <v>43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8">
      <c r="A80" s="24" t="s">
        <v>27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>
      <c r="A81" s="3" t="s">
        <v>71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>
      <c r="A82" s="3" t="s">
        <v>72</v>
      </c>
      <c r="B82" s="3"/>
      <c r="C82" s="3"/>
      <c r="D82" s="81">
        <v>4</v>
      </c>
      <c r="E82" s="3" t="s">
        <v>78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>
      <c r="A83" s="3" t="s">
        <v>73</v>
      </c>
      <c r="B83" s="3"/>
      <c r="C83" s="3"/>
      <c r="D83" s="3"/>
      <c r="E83" s="81">
        <v>76</v>
      </c>
      <c r="F83" s="3" t="s">
        <v>79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>
      <c r="A84" s="3" t="s">
        <v>74</v>
      </c>
      <c r="B84" s="3"/>
      <c r="C84" s="3"/>
      <c r="D84" s="3"/>
      <c r="E84" s="3"/>
      <c r="F84" s="3"/>
      <c r="G84" s="3"/>
      <c r="H84" s="3"/>
      <c r="I84" s="81">
        <v>3</v>
      </c>
      <c r="J84" s="3" t="s">
        <v>75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>
      <c r="A85" s="3" t="s">
        <v>76</v>
      </c>
      <c r="B85" s="3"/>
      <c r="C85" s="3"/>
      <c r="D85" s="3"/>
      <c r="E85" s="3"/>
      <c r="F85" s="3"/>
      <c r="G85" s="3"/>
      <c r="H85" s="3"/>
      <c r="I85" s="3"/>
      <c r="J85" s="3"/>
      <c r="K85" s="82">
        <v>80.5</v>
      </c>
      <c r="L85" s="3" t="s">
        <v>77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8">
      <c r="A86" s="24" t="s">
        <v>62</v>
      </c>
      <c r="B86" s="3"/>
      <c r="C86" s="3"/>
      <c r="D86" s="3"/>
      <c r="E86" s="3"/>
      <c r="F86" s="3"/>
      <c r="G86" s="3"/>
      <c r="H86" s="3"/>
      <c r="I86" s="3"/>
      <c r="J86" s="3"/>
      <c r="K86" s="6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3" t="s">
        <v>86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3"/>
      <c r="B88" s="3"/>
      <c r="C88" s="3"/>
      <c r="D88" s="19"/>
      <c r="E88" s="19"/>
      <c r="F88" s="48">
        <f>E83-(K85-E83)*D82/I84</f>
        <v>70</v>
      </c>
      <c r="G88" s="19"/>
      <c r="H88" s="1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3"/>
      <c r="B89" s="3"/>
      <c r="C89" s="3"/>
      <c r="D89" s="19"/>
      <c r="E89" s="19"/>
      <c r="F89" s="27">
        <f>IF($H$1=852456,F88,"")</f>
      </c>
      <c r="G89" s="19"/>
      <c r="H89" s="1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8">
      <c r="A90" s="3"/>
      <c r="B90" s="3"/>
      <c r="C90" s="3"/>
      <c r="D90" s="19"/>
      <c r="E90" s="64" t="s">
        <v>81</v>
      </c>
      <c r="F90" s="52"/>
      <c r="G90" s="24" t="s">
        <v>80</v>
      </c>
      <c r="H90" s="1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>
      <c r="A91" s="3"/>
      <c r="B91" s="3"/>
      <c r="C91" s="3"/>
      <c r="D91" s="19"/>
      <c r="E91" s="19"/>
      <c r="F91" s="19"/>
      <c r="G91" s="19"/>
      <c r="H91" s="1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8">
      <c r="A92" s="24" t="s">
        <v>63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3" t="s">
        <v>57</v>
      </c>
      <c r="B93" s="22"/>
      <c r="C93" s="22"/>
      <c r="D93" s="22"/>
      <c r="E93" s="2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8">
      <c r="A94" s="62" t="s">
        <v>83</v>
      </c>
      <c r="E94" s="3"/>
      <c r="F94" s="3"/>
      <c r="G94" s="62" t="s">
        <v>82</v>
      </c>
      <c r="H94" s="3"/>
      <c r="J94" s="59"/>
      <c r="L94" s="24"/>
      <c r="M94" s="24"/>
      <c r="N94" s="22" t="s">
        <v>59</v>
      </c>
      <c r="O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>
      <c r="A96" s="3"/>
      <c r="B96" s="3"/>
      <c r="C96" s="3"/>
      <c r="D96" s="19"/>
      <c r="E96" s="19"/>
      <c r="F96" s="48">
        <f>(K85-E83)/I84</f>
        <v>1.5</v>
      </c>
      <c r="G96" s="19"/>
      <c r="H96" s="19"/>
      <c r="I96" s="19"/>
      <c r="J96" s="1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>
      <c r="A97" s="3"/>
      <c r="B97" s="3"/>
      <c r="C97" s="3"/>
      <c r="D97" s="19"/>
      <c r="E97" s="19"/>
      <c r="F97" s="27">
        <f>IF($H$1=852456,F96,"")</f>
      </c>
      <c r="G97" s="19"/>
      <c r="H97" s="19"/>
      <c r="I97" s="19"/>
      <c r="J97" s="49">
        <f>F88</f>
        <v>70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0.25">
      <c r="A98" s="3"/>
      <c r="B98" s="3"/>
      <c r="C98" s="3"/>
      <c r="D98" s="19"/>
      <c r="E98" s="51"/>
      <c r="F98" s="52"/>
      <c r="G98" s="51"/>
      <c r="H98" s="51"/>
      <c r="I98" s="19"/>
      <c r="J98" s="27">
        <f>IF($H$1=852456,J97,"")</f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0.25">
      <c r="A99" s="3"/>
      <c r="B99" s="3"/>
      <c r="C99" s="3"/>
      <c r="D99" s="19"/>
      <c r="E99" s="57" t="s">
        <v>84</v>
      </c>
      <c r="F99" s="50"/>
      <c r="G99" s="51"/>
      <c r="H99" s="54" t="s">
        <v>85</v>
      </c>
      <c r="I99" s="53" t="s">
        <v>16</v>
      </c>
      <c r="J99" s="5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0.25">
      <c r="A100" s="3"/>
      <c r="B100" s="3"/>
      <c r="C100" s="3"/>
      <c r="D100" s="19"/>
      <c r="E100" s="51"/>
      <c r="F100" s="52">
        <v>1</v>
      </c>
      <c r="G100" s="56"/>
      <c r="H100" s="56"/>
      <c r="I100" s="19"/>
      <c r="J100" s="1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</sheetData>
  <sheetProtection password="8089" sheet="1" objects="1" scenarios="1" selectLockedCells="1"/>
  <conditionalFormatting sqref="F54 D63 F72 J72">
    <cfRule type="expression" priority="1" dxfId="0" stopIfTrue="1">
      <formula>((D54/D56)=D52)</formula>
    </cfRule>
    <cfRule type="expression" priority="2" dxfId="1" stopIfTrue="1">
      <formula>((D54/D56)&lt;&gt;D52)</formula>
    </cfRule>
  </conditionalFormatting>
  <conditionalFormatting sqref="F56 D65 F74 J74">
    <cfRule type="expression" priority="3" dxfId="0" stopIfTrue="1">
      <formula>((D54/D56)=D52)</formula>
    </cfRule>
    <cfRule type="expression" priority="4" dxfId="1" stopIfTrue="1">
      <formula>((D54/D56)&lt;&gt;D52)</formula>
    </cfRule>
  </conditionalFormatting>
  <conditionalFormatting sqref="F48 F46">
    <cfRule type="expression" priority="5" dxfId="0" stopIfTrue="1">
      <formula>(($F$46/$F$48)=$F$44)</formula>
    </cfRule>
    <cfRule type="expression" priority="6" dxfId="1" stopIfTrue="1">
      <formula>(($F$46/$F$48)&lt;&gt;$F$44)</formula>
    </cfRule>
  </conditionalFormatting>
  <conditionalFormatting sqref="J25">
    <cfRule type="cellIs" priority="7" dxfId="0" operator="equal" stopIfTrue="1">
      <formula>$J$23</formula>
    </cfRule>
    <cfRule type="cellIs" priority="8" dxfId="1" operator="notEqual" stopIfTrue="1">
      <formula>$J$23</formula>
    </cfRule>
  </conditionalFormatting>
  <conditionalFormatting sqref="J27">
    <cfRule type="cellIs" priority="9" dxfId="0" operator="equal" stopIfTrue="1">
      <formula>$J$29</formula>
    </cfRule>
    <cfRule type="cellIs" priority="10" dxfId="1" operator="notEqual" stopIfTrue="1">
      <formula>$J$29</formula>
    </cfRule>
  </conditionalFormatting>
  <conditionalFormatting sqref="L27">
    <cfRule type="cellIs" priority="11" dxfId="0" operator="equal" stopIfTrue="1">
      <formula>$L$29</formula>
    </cfRule>
    <cfRule type="cellIs" priority="12" dxfId="1" operator="notEqual" stopIfTrue="1">
      <formula>$L$29</formula>
    </cfRule>
  </conditionalFormatting>
  <conditionalFormatting sqref="L25">
    <cfRule type="cellIs" priority="13" dxfId="0" operator="equal" stopIfTrue="1">
      <formula>$L$23</formula>
    </cfRule>
    <cfRule type="cellIs" priority="14" dxfId="1" operator="notEqual" stopIfTrue="1">
      <formula>$L$23</formula>
    </cfRule>
  </conditionalFormatting>
  <conditionalFormatting sqref="N27">
    <cfRule type="cellIs" priority="15" dxfId="0" operator="equal" stopIfTrue="1">
      <formula>$N$29</formula>
    </cfRule>
    <cfRule type="cellIs" priority="16" dxfId="1" operator="notEqual" stopIfTrue="1">
      <formula>$N$29</formula>
    </cfRule>
  </conditionalFormatting>
  <conditionalFormatting sqref="N25">
    <cfRule type="cellIs" priority="17" dxfId="0" operator="equal" stopIfTrue="1">
      <formula>$N$23</formula>
    </cfRule>
    <cfRule type="cellIs" priority="18" dxfId="1" operator="notEqual" stopIfTrue="1">
      <formula>$N$23</formula>
    </cfRule>
  </conditionalFormatting>
  <conditionalFormatting sqref="P25 P27">
    <cfRule type="expression" priority="19" dxfId="0" stopIfTrue="1">
      <formula>(($P$25/$P$27)=$P$23)</formula>
    </cfRule>
    <cfRule type="expression" priority="20" dxfId="1" stopIfTrue="1">
      <formula>(($P$25/$P$27)&lt;&gt;$P$23)</formula>
    </cfRule>
  </conditionalFormatting>
  <conditionalFormatting sqref="H47">
    <cfRule type="cellIs" priority="21" dxfId="0" operator="equal" stopIfTrue="1">
      <formula>$C$17</formula>
    </cfRule>
    <cfRule type="cellIs" priority="22" dxfId="1" operator="notEqual" stopIfTrue="1">
      <formula>$C$17</formula>
    </cfRule>
  </conditionalFormatting>
  <conditionalFormatting sqref="F35 F37">
    <cfRule type="expression" priority="23" dxfId="0" stopIfTrue="1">
      <formula>(($F$35/$F$37)=$F$33)</formula>
    </cfRule>
    <cfRule type="expression" priority="24" dxfId="1" stopIfTrue="1">
      <formula>(($F$35/$F$37)&lt;&gt;$F$33)</formula>
    </cfRule>
  </conditionalFormatting>
  <conditionalFormatting sqref="D47 D55 B64">
    <cfRule type="cellIs" priority="25" dxfId="0" operator="equal" stopIfTrue="1">
      <formula>$D$17</formula>
    </cfRule>
    <cfRule type="cellIs" priority="26" dxfId="1" operator="notEqual" stopIfTrue="1">
      <formula>$D$17</formula>
    </cfRule>
  </conditionalFormatting>
  <conditionalFormatting sqref="F90 J99">
    <cfRule type="cellIs" priority="27" dxfId="0" operator="equal" stopIfTrue="1">
      <formula>F88</formula>
    </cfRule>
    <cfRule type="cellIs" priority="28" dxfId="1" operator="notEqual" stopIfTrue="1">
      <formula>F88</formula>
    </cfRule>
  </conditionalFormatting>
  <conditionalFormatting sqref="F98">
    <cfRule type="expression" priority="29" dxfId="0" stopIfTrue="1">
      <formula>((F98/F100)=F96)</formula>
    </cfRule>
    <cfRule type="expression" priority="30" dxfId="1" stopIfTrue="1">
      <formula>((F98/F100)&lt;&gt;F96)</formula>
    </cfRule>
  </conditionalFormatting>
  <conditionalFormatting sqref="F100">
    <cfRule type="expression" priority="31" dxfId="0" stopIfTrue="1">
      <formula>((F98/F100)=F96)</formula>
    </cfRule>
    <cfRule type="expression" priority="32" dxfId="1" stopIfTrue="1">
      <formula>((F98/F100)&lt;&gt;F96)</formula>
    </cfRule>
  </conditionalFormatting>
  <printOptions/>
  <pageMargins left="0.75" right="0.75" top="1" bottom="1" header="0.4921259845" footer="0.4921259845"/>
  <pageSetup horizontalDpi="360" verticalDpi="360" orientation="portrait" paperSize="9" scale="96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cp:lastPrinted>2010-02-27T17:29:10Z</cp:lastPrinted>
  <dcterms:created xsi:type="dcterms:W3CDTF">2010-02-04T18:21:30Z</dcterms:created>
  <dcterms:modified xsi:type="dcterms:W3CDTF">2010-03-28T16:37:12Z</dcterms:modified>
  <cp:category/>
  <cp:version/>
  <cp:contentType/>
  <cp:contentStatus/>
</cp:coreProperties>
</file>